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PAPIR" sheetId="1" r:id="rId1"/>
    <sheet name="STAKLO" sheetId="2" r:id="rId2"/>
    <sheet name="PLASTIKA" sheetId="3" r:id="rId3"/>
    <sheet name="BIOOTPAD" sheetId="4" r:id="rId4"/>
    <sheet name="TEKSTIL" sheetId="5" r:id="rId5"/>
    <sheet name="REKAPITULACIJA" sheetId="6" r:id="rId6"/>
  </sheets>
  <definedNames>
    <definedName name="_xlnm.Print_Area" localSheetId="3">'BIOOTPAD'!$A$1:$R$52</definedName>
    <definedName name="_xlnm.Print_Area" localSheetId="0">'PAPIR'!$A$1:$R$60</definedName>
    <definedName name="_xlnm.Print_Area" localSheetId="2">'PLASTIKA'!$A$1:$T$60</definedName>
    <definedName name="_xlnm.Print_Area" localSheetId="1">'STAKLO'!$A$1:$R$62</definedName>
    <definedName name="_xlnm.Print_Area" localSheetId="4">'TEKSTIL'!$A$1:$R$55</definedName>
  </definedNames>
  <calcPr fullCalcOnLoad="1"/>
</workbook>
</file>

<file path=xl/comments1.xml><?xml version="1.0" encoding="utf-8"?>
<comments xmlns="http://schemas.openxmlformats.org/spreadsheetml/2006/main">
  <authors>
    <author>Kovač</author>
    <author>Mladen Kovač</author>
  </authors>
  <commentLis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PAPIRA U PRIKUPLJENOM MKO. AKO JLS NEMAJU SVOJ PODATAK UNOSI SE PROCIJENJENI MASENI UDIO KOJI U RH IZNOSI 23,20%.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PAPIRA U MKO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PRIKUPLJENOG PAPIRA U 2016. 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PAPIRA KAO ZBROJ KOL. PAPIRA U MKO 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PRIKUPLJENOG PAPIRA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>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60% MASE PROIZVEDENOG  OTPADNOG PAPIRA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PAPIRA KAO UMNOŽAK UKUPNE KOLIČINE PAPIRA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 xml:space="preserve">) I POSTOTKA ZA OSTVARENJE CILJA U ODVOJENOM PRIKUPLJANJU PROIZVEDENOG OTPADNOG PAPIRA  DO 2022. GODINE 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8.KORAK</t>
        </r>
        <r>
          <rPr>
            <b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10. KORAK:</t>
        </r>
        <r>
          <rPr>
            <b/>
            <sz val="9"/>
            <rFont val="Tahoma"/>
            <family val="2"/>
          </rPr>
          <t xml:space="preserve">
GUSTOĆA PAPIRA IZNOSI 60 </t>
        </r>
        <r>
          <rPr>
            <b/>
            <sz val="10"/>
            <rFont val="Cambria"/>
            <family val="1"/>
          </rPr>
          <t>kg/m³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PAPIRA KAO  KOLIČNIK MIN. GOD. MASE PAPIRA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PAPIRA 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PAPIRA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17. KORAK:</t>
        </r>
        <r>
          <rPr>
            <b/>
            <sz val="9"/>
            <rFont val="Tahoma"/>
            <family val="2"/>
          </rPr>
          <t xml:space="preserve">
POPIS KAPACITETA SPREMNIKA U LITRAMA ILI M3.
AKO U POPISU KAPACITETA SPREMNIKA NIJE NAVEDEN KAPACITET SPREMNIKA KOJEG JLS TRENUTNO IMA </t>
        </r>
        <r>
          <rPr>
            <b/>
            <sz val="9"/>
            <color indexed="10"/>
            <rFont val="Tahoma"/>
            <family val="2"/>
          </rPr>
          <t>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9"/>
            <color indexed="17"/>
            <rFont val="Tahoma"/>
            <family val="2"/>
          </rPr>
          <t xml:space="preserve">
INDIKATOR DOSEGNUTE KOLIČINE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PRIKUPLJENOG PAPIRA U 2016. GODINI U TONAMA. </t>
        </r>
        <r>
          <rPr>
            <sz val="9"/>
            <rFont val="Tahoma"/>
            <family val="2"/>
          </rPr>
          <t xml:space="preserve">
</t>
        </r>
      </text>
    </comment>
    <comment ref="A47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</commentList>
</comments>
</file>

<file path=xl/comments2.xml><?xml version="1.0" encoding="utf-8"?>
<comments xmlns="http://schemas.openxmlformats.org/spreadsheetml/2006/main">
  <authors>
    <author>Kovač</author>
    <author>Mladen Kovač</author>
  </authors>
  <commentLis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STAKLA U PRIKUPLJENOM MKO. AKO JLS NEMAJU SVOJ PODATAK UNOSI SE PROCIJENJENI MASENI UDIO KOJI U RH IZNOSI 3,70%.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STAKLA U MKO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PRIKUPLJENOG STAKLA U 2016. GODINI U TONAMA. 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PRIKUPLJENOG STAKLA U 2016.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STAKLA KAO ZBROJ KOL. STAKLA U MKO 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PRIKUPLJENOG STAKLA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>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60% MASE PROIZVEDENOG OTPADNOG STAKLA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STAKLA KAO UMNOŽAK UKUPNE KOLIČINE STAKLA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>) I POSTOTKA ZA OSTVARENJE CILJA U ODVOJENOM PRIKUPLJANJU PROIZVEDENOG OTPADNOG STAKLA  DO 2022. GODINE (</t>
        </r>
        <r>
          <rPr>
            <b/>
            <u val="single"/>
            <sz val="9"/>
            <color indexed="10"/>
            <rFont val="Tahoma"/>
            <family val="2"/>
          </rPr>
          <t>8.KORAK</t>
        </r>
        <r>
          <rPr>
            <b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10. KORAK:</t>
        </r>
        <r>
          <rPr>
            <b/>
            <sz val="9"/>
            <rFont val="Tahoma"/>
            <family val="2"/>
          </rPr>
          <t xml:space="preserve">
GUSTOĆA STAKLA IZNOSI 
300 kg/m³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STAKLA KAO KOLIČNIK MIN. GOD. MASE STAKLA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STAKLA 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STAKLA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17. KORAK:
</t>
        </r>
        <r>
          <rPr>
            <b/>
            <sz val="9"/>
            <rFont val="Tahoma"/>
            <family val="2"/>
          </rPr>
          <t>POPIS KAPACITETA SPREMNIKA U LITRAMA ILI M3.
AKO U POPISU KAPACITETA SPREMNIKA NIJE NAVEDEN KAPACITET SPREMNIKA KOJEG JLS TRENUTNO IMA</t>
        </r>
        <r>
          <rPr>
            <b/>
            <sz val="9"/>
            <color indexed="10"/>
            <rFont val="Tahoma"/>
            <family val="2"/>
          </rPr>
          <t xml:space="preserve"> 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 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9"/>
            <color indexed="17"/>
            <rFont val="Tahoma"/>
            <family val="2"/>
          </rPr>
          <t xml:space="preserve">
INDIKATOR DOSEGNUTE KOLIČINE</t>
        </r>
        <r>
          <rPr>
            <sz val="9"/>
            <rFont val="Tahoma"/>
            <family val="2"/>
          </rPr>
          <t xml:space="preserve">
</t>
        </r>
      </text>
    </comment>
    <comment ref="A44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</commentList>
</comments>
</file>

<file path=xl/comments3.xml><?xml version="1.0" encoding="utf-8"?>
<comments xmlns="http://schemas.openxmlformats.org/spreadsheetml/2006/main">
  <authors>
    <author>Kovač</author>
    <author>Mladen Kovač</author>
  </authors>
  <commentLis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PLASTIKE U PRIKUPLJENOM MKO. AKO JLS NEMAJU SVOJ PODATAK UNOSI SE PROCIJENJENI MASENI UDIO KOJI U RH IZNOSI 22,90%.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PLASTIKE U MKO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PRIKUPLJENE PLASTIKE U 2016. GODINI U TONAMA. 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PRIKUPLJENE PLASTIKE U 2016.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PLASTIKE KAO ZBROJ KOL. PLASTIKE U MKO 
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PRIKUPLJENE PLASTIKE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 xml:space="preserve">)
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60% MASE PROIZVEDENE OTPADNE PLASTIKE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PLASTIKE KAO UMNOŽAK UKUPNE KOLIČINE PLASTIKE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>) I POSTOTKA ZA OSTVARENJE CILJA U ODVOJENOM PRIKUPLJANJU PROIZVEDENE OTPADNE PLASTIKE  DO 2022. GODINE (</t>
        </r>
        <r>
          <rPr>
            <b/>
            <u val="single"/>
            <sz val="9"/>
            <color indexed="10"/>
            <rFont val="Tahoma"/>
            <family val="2"/>
          </rPr>
          <t>8.KORAK</t>
        </r>
        <r>
          <rPr>
            <b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10. KORAK:</t>
        </r>
        <r>
          <rPr>
            <b/>
            <sz val="9"/>
            <rFont val="Tahoma"/>
            <family val="2"/>
          </rPr>
          <t xml:space="preserve">
GUSTOĆA PLASTIKE IZNOSI 50 kg/m³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PLASTIKE KAO KOLIČNIK MIN. GOD. MASE PLASTIKE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PLASTIKE 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PLASTIKE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S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T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17. KORAK:</t>
        </r>
        <r>
          <rPr>
            <b/>
            <sz val="9"/>
            <rFont val="Tahoma"/>
            <family val="2"/>
          </rPr>
          <t xml:space="preserve">
POPIS KAPACITETA SPREMNIKA U LITRAMA ILI M3.
AKO U POPISU KAPACITETA SPREMNIKA NIJE NAVEDEN KAPACITET SPREMNIKA KOJEG JLS TRENUTNO IMA  </t>
        </r>
        <r>
          <rPr>
            <b/>
            <sz val="9"/>
            <color indexed="10"/>
            <rFont val="Tahoma"/>
            <family val="2"/>
          </rPr>
          <t>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 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9"/>
            <color indexed="17"/>
            <rFont val="Tahoma"/>
            <family val="2"/>
          </rPr>
          <t>INDIKATOR DOSEGNUTE KOLIČINE</t>
        </r>
        <r>
          <rPr>
            <sz val="9"/>
            <rFont val="Tahoma"/>
            <family val="2"/>
          </rPr>
          <t xml:space="preserve">
</t>
        </r>
      </text>
    </comment>
    <comment ref="A47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</commentList>
</comments>
</file>

<file path=xl/comments4.xml><?xml version="1.0" encoding="utf-8"?>
<comments xmlns="http://schemas.openxmlformats.org/spreadsheetml/2006/main">
  <authors>
    <author>Kovač</author>
    <author>Mladen Kovač</author>
  </authors>
  <commentLis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BIOOTPADA U PRIKUPLJENOM MKO. AKO JLS NEMAJU SVOJ PODATAK UNOSI SE PROCIJENJENI MASENI UDIO KOJI U RH IZNOSI 30,90%.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BIOOTPADA U MKO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PRIKUPLJENOG BIOOTPADA U 2016. GODINI U TONAMA. 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PRIKUPLJENOG BIOOTPADA U 2016.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BIOOTPADA KAO ZBROJ KOL. BIOOTPADA U MKO 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PRIKUPLJENOG BIOOTPADA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>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40% MASE PROIZVEDENOG BIOOTPADA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BIOOTPADA KAO UMNOŽAK UKUPNE KOLIČINE BIOOTPADA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>) I POSTOTKA ZA OSTVARENJE CILJA U ODVOJENOM PRIKUPLJANJU PROIZVEDENOG BIOOTPADA  DO 2022. GODINE (</t>
        </r>
        <r>
          <rPr>
            <b/>
            <u val="single"/>
            <sz val="9"/>
            <color indexed="10"/>
            <rFont val="Tahoma"/>
            <family val="2"/>
          </rPr>
          <t>8.KORAK</t>
        </r>
        <r>
          <rPr>
            <b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10. KORAK:
</t>
        </r>
        <r>
          <rPr>
            <b/>
            <sz val="9"/>
            <rFont val="Tahoma"/>
            <family val="2"/>
          </rPr>
          <t>GUSTOĆA BIOOTPADA IZNOSI 200 kg/m³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BIOOTPADA KAO KOLIČNIK MIN. GOD. MASE BIOOTPADA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BIOOTPADA 
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BIOOTPADA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17. KORAK:</t>
        </r>
        <r>
          <rPr>
            <b/>
            <sz val="9"/>
            <rFont val="Tahoma"/>
            <family val="2"/>
          </rPr>
          <t xml:space="preserve">
POPIS KAPACITETA SPREMNIKA U LITRAMA ILI M3.
AKO U POPISU KAPACITETA SPREMNIKA NIJE NAVEDEN KAPACITET SPREMNIKA KOJEG JLS TRENUTNO IMA </t>
        </r>
        <r>
          <rPr>
            <b/>
            <sz val="9"/>
            <color indexed="10"/>
            <rFont val="Tahoma"/>
            <family val="2"/>
          </rPr>
          <t>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 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9"/>
            <color indexed="17"/>
            <rFont val="Tahoma"/>
            <family val="2"/>
          </rPr>
          <t xml:space="preserve">
INDIKATOR DOSEGNUTE KOLIČINE</t>
        </r>
        <r>
          <rPr>
            <sz val="9"/>
            <rFont val="Tahoma"/>
            <family val="2"/>
          </rPr>
          <t xml:space="preserve">
</t>
        </r>
      </text>
    </comment>
    <comment ref="A40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</commentList>
</comments>
</file>

<file path=xl/comments5.xml><?xml version="1.0" encoding="utf-8"?>
<comments xmlns="http://schemas.openxmlformats.org/spreadsheetml/2006/main">
  <authors>
    <author>Kovač</author>
    <author>Mladen Kovač</author>
  </authors>
  <commentList>
    <comment ref="A12" authorId="0">
      <text>
        <r>
          <rPr>
            <b/>
            <u val="single"/>
            <sz val="9"/>
            <color indexed="10"/>
            <rFont val="Tahoma"/>
            <family val="2"/>
          </rPr>
          <t>1. KORAK:</t>
        </r>
        <r>
          <rPr>
            <b/>
            <sz val="9"/>
            <color indexed="10"/>
            <rFont val="Tahoma"/>
            <family val="2"/>
          </rPr>
          <t xml:space="preserve">
JLS</t>
        </r>
        <r>
          <rPr>
            <b/>
            <sz val="9"/>
            <rFont val="Tahoma"/>
            <family val="2"/>
          </rPr>
          <t xml:space="preserve"> UNOSI PODATAK O PRIKUPLJENOJ KOLIČINI MIJEŠANOG KOMUNALNOG OTPADA (MKO) U 2016. GODINI U TONAMA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2. KORAK:</t>
        </r>
        <r>
          <rPr>
            <b/>
            <sz val="9"/>
            <rFont val="Tahoma"/>
            <family val="2"/>
          </rPr>
          <t xml:space="preserve">
KOLIČINA MIJEŠANOG KOMUNALNOG OTPADA (MKO) U 2016. GODINI PRETVARA SE U KILOGRAME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1. KORAK</t>
        </r>
        <r>
          <rPr>
            <b/>
            <sz val="9"/>
            <rFont val="Tahoma"/>
            <family val="2"/>
          </rPr>
          <t xml:space="preserve"> X 1000)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3. KORAK:</t>
        </r>
        <r>
          <rPr>
            <b/>
            <sz val="9"/>
            <rFont val="Tahoma"/>
            <family val="2"/>
          </rPr>
          <t xml:space="preserve">
PROCIJENJENI MASENI UDIO TEKSTILA U PRIKUPLJENOM MKO. AKO JLS NEMAJU SVOJ PODATAK UNOSI SE PROCIJENJENI MASENI UDIO KOJI U RH IZNOSI 3,70%.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4. KORAK:</t>
        </r>
        <r>
          <rPr>
            <b/>
            <sz val="9"/>
            <rFont val="Tahoma"/>
            <family val="2"/>
          </rPr>
          <t xml:space="preserve">
KOLIČINA TEKSTILA U MKO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5.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PODATAK O KOLIČINI ODVOJENO PRIKUPLJENOG TEKSTILA U 2016. GODINI U TONAMA. 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6. KORAK:</t>
        </r>
        <r>
          <rPr>
            <b/>
            <sz val="9"/>
            <rFont val="Tahoma"/>
            <family val="2"/>
          </rPr>
          <t xml:space="preserve">
KOLIČINA ODVOJENO PRIKUPLJENOG TEKSTILA U 2016. GODINI PRETVARA SE U KILOGRAME
(</t>
        </r>
        <r>
          <rPr>
            <b/>
            <u val="single"/>
            <sz val="9"/>
            <color indexed="10"/>
            <rFont val="Tahoma"/>
            <family val="2"/>
          </rPr>
          <t>5. KORAK</t>
        </r>
        <r>
          <rPr>
            <b/>
            <sz val="9"/>
            <rFont val="Tahoma"/>
            <family val="2"/>
          </rPr>
          <t xml:space="preserve"> X 1000)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7. KORAK:</t>
        </r>
        <r>
          <rPr>
            <b/>
            <sz val="9"/>
            <rFont val="Tahoma"/>
            <family val="2"/>
          </rPr>
          <t xml:space="preserve">
IZRAČUN UKUPNE KOLIČINE TEKSTILA KAO ZBROJ KOL. BIOOTPADA U MKO
(</t>
        </r>
        <r>
          <rPr>
            <b/>
            <u val="single"/>
            <sz val="9"/>
            <color indexed="10"/>
            <rFont val="Tahoma"/>
            <family val="2"/>
          </rPr>
          <t>4. KORAK</t>
        </r>
        <r>
          <rPr>
            <b/>
            <sz val="9"/>
            <rFont val="Tahoma"/>
            <family val="2"/>
          </rPr>
          <t>) I ODVOJENO PRIKUPLJENOG TEKSTILA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6. KORAK</t>
        </r>
        <r>
          <rPr>
            <b/>
            <u val="single"/>
            <sz val="9"/>
            <rFont val="Tahoma"/>
            <family val="2"/>
          </rPr>
          <t>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8. KORAK:</t>
        </r>
        <r>
          <rPr>
            <b/>
            <sz val="9"/>
            <rFont val="Tahoma"/>
            <family val="2"/>
          </rPr>
          <t xml:space="preserve">
SUKLADNO PLANU GOSPODARENJA OTPADOM RH ZA RAZDOBLJE 2017.-2020. GODINE POTREBNO JE DO 2022. GODINE POSTIĆI CILJEVE I ODVOJENO PRIKUPITI 60% MASE PROIZVEDENOG OTPADNOG TEKSTILA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9. KORAK:</t>
        </r>
        <r>
          <rPr>
            <b/>
            <sz val="9"/>
            <rFont val="Tahoma"/>
            <family val="2"/>
          </rPr>
          <t xml:space="preserve">
IZRAČUN MIN. GOD. MASE TEKSTILA KAO UMNOŽAK UKUPNE KOLIČINE TEKSTILA 
(</t>
        </r>
        <r>
          <rPr>
            <b/>
            <u val="single"/>
            <sz val="9"/>
            <color indexed="10"/>
            <rFont val="Tahoma"/>
            <family val="2"/>
          </rPr>
          <t>7. KORAK</t>
        </r>
        <r>
          <rPr>
            <b/>
            <sz val="9"/>
            <rFont val="Tahoma"/>
            <family val="2"/>
          </rPr>
          <t>) I POSTOTKA ZA OSTVARENJE CILJA U ODVOJENOM PRIKUPLJANJU PROIZVEDENOG OTPADNOG TEKSTILA  DO 2022. GODINE 
(</t>
        </r>
        <r>
          <rPr>
            <b/>
            <u val="single"/>
            <sz val="9"/>
            <color indexed="10"/>
            <rFont val="Tahoma"/>
            <family val="2"/>
          </rPr>
          <t>8. KORAK</t>
        </r>
        <r>
          <rPr>
            <b/>
            <sz val="9"/>
            <rFont val="Tahoma"/>
            <family val="2"/>
          </rPr>
          <t>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10. KORAK:</t>
        </r>
        <r>
          <rPr>
            <b/>
            <sz val="9"/>
            <rFont val="Tahoma"/>
            <family val="2"/>
          </rPr>
          <t xml:space="preserve">
GUSTOĆA TEKSTILA IZNOSI 150 kg/m³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11. KORAK:</t>
        </r>
        <r>
          <rPr>
            <b/>
            <sz val="9"/>
            <rFont val="Tahoma"/>
            <family val="2"/>
          </rPr>
          <t xml:space="preserve">
IZRAČUN MIN. GOD. VOLUMENA TEKSTILA KAO KOLIČNIK MIN. GOD. MASE TEKSTILA 
(</t>
        </r>
        <r>
          <rPr>
            <b/>
            <u val="single"/>
            <sz val="9"/>
            <color indexed="10"/>
            <rFont val="Tahoma"/>
            <family val="2"/>
          </rPr>
          <t>9. KORAK</t>
        </r>
        <r>
          <rPr>
            <b/>
            <sz val="9"/>
            <rFont val="Tahoma"/>
            <family val="2"/>
          </rPr>
          <t>) I GUSTOĆE TEKSTILA 
(</t>
        </r>
        <r>
          <rPr>
            <b/>
            <u val="single"/>
            <sz val="9"/>
            <color indexed="10"/>
            <rFont val="Tahoma"/>
            <family val="2"/>
          </rPr>
          <t>10.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u val="single"/>
            <sz val="9"/>
            <color indexed="10"/>
            <rFont val="Tahoma"/>
            <family val="2"/>
          </rPr>
          <t>12.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 O GODIŠNJEM BROJU PRAŽNJENJA SPREMNIKA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u val="single"/>
            <sz val="9"/>
            <color indexed="10"/>
            <rFont val="Tahoma"/>
            <family val="2"/>
          </rPr>
          <t>13. KORAK:</t>
        </r>
        <r>
          <rPr>
            <b/>
            <sz val="9"/>
            <rFont val="Tahoma"/>
            <family val="2"/>
          </rPr>
          <t xml:space="preserve">
IZRAČUN MIN. POTREBNOG VOLUMENA SPREMNIKA KAO 
KOLIČNIK MIN. GOD. VOLUMENA TEKSTILA
(</t>
        </r>
        <r>
          <rPr>
            <b/>
            <u val="single"/>
            <sz val="9"/>
            <color indexed="10"/>
            <rFont val="Tahoma"/>
            <family val="2"/>
          </rPr>
          <t>11. KORAK</t>
        </r>
        <r>
          <rPr>
            <b/>
            <sz val="9"/>
            <rFont val="Tahoma"/>
            <family val="2"/>
          </rPr>
          <t>) 
I GODIŠNJEG BROJA PRAŽNJENJA SPREMNIKA 
(</t>
        </r>
        <r>
          <rPr>
            <b/>
            <u val="single"/>
            <sz val="9"/>
            <color indexed="10"/>
            <rFont val="Tahoma"/>
            <family val="2"/>
          </rPr>
          <t>12. KORAK</t>
        </r>
        <r>
          <rPr>
            <b/>
            <u val="single"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14. KORAK: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>UNOSI PODATAK O FAKTORU ISPUNJENOSTI SPREMNIKA</t>
        </r>
      </text>
    </comment>
    <comment ref="O12" authorId="0">
      <text>
        <r>
          <rPr>
            <b/>
            <u val="single"/>
            <sz val="9"/>
            <color indexed="10"/>
            <rFont val="Tahoma"/>
            <family val="2"/>
          </rPr>
          <t>15. KORAK:</t>
        </r>
        <r>
          <rPr>
            <b/>
            <sz val="9"/>
            <rFont val="Tahoma"/>
            <family val="2"/>
          </rPr>
          <t xml:space="preserve">
IZRAČUN MIN. POTREBNOG VOLUMENA SPREMNIKA SA UKLJUČENIM FAKTOROM ISPUNJENOSTI KAO
KOLIČNIK MIN. POTREBNOG VOLUMENA SPREMNIKA 
(</t>
        </r>
        <r>
          <rPr>
            <b/>
            <u val="single"/>
            <sz val="9"/>
            <color indexed="10"/>
            <rFont val="Tahoma"/>
            <family val="2"/>
          </rPr>
          <t>13. KORAK</t>
        </r>
        <r>
          <rPr>
            <b/>
            <sz val="9"/>
            <rFont val="Tahoma"/>
            <family val="2"/>
          </rPr>
          <t xml:space="preserve">) I FAKTORA ISPUNJENOSTI 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14.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u val="single"/>
            <sz val="9"/>
            <color indexed="10"/>
            <rFont val="Tahoma"/>
            <family val="2"/>
          </rPr>
          <t>21. KORAK:</t>
        </r>
        <r>
          <rPr>
            <b/>
            <sz val="9"/>
            <rFont val="Tahoma"/>
            <family val="2"/>
          </rPr>
          <t xml:space="preserve">
RASPOLOŽIVI VOLUMEN SPREMNIKA IZRAČUNAT JE U 
</t>
        </r>
        <r>
          <rPr>
            <b/>
            <u val="single"/>
            <sz val="9"/>
            <color indexed="10"/>
            <rFont val="Tahoma"/>
            <family val="2"/>
          </rPr>
          <t xml:space="preserve">20. KORAKU. 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b/>
            <u val="single"/>
            <sz val="9"/>
            <color indexed="10"/>
            <rFont val="Tahoma"/>
            <family val="2"/>
          </rPr>
          <t>22. KORAK:</t>
        </r>
        <r>
          <rPr>
            <b/>
            <sz val="9"/>
            <rFont val="Tahoma"/>
            <family val="2"/>
          </rPr>
          <t xml:space="preserve">
IZRAČUN ĆE BITI PRIKAZAN AKO JE RASPOLOŽIVI VOLUMEN SPREMNIKA 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color indexed="10"/>
            <rFont val="Tahoma"/>
            <family val="2"/>
          </rPr>
          <t>VEĆI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 xml:space="preserve">) 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u val="single"/>
            <sz val="9"/>
            <color indexed="10"/>
            <rFont val="Tahoma"/>
            <family val="2"/>
          </rPr>
          <t>23. KORAK:</t>
        </r>
        <r>
          <rPr>
            <b/>
            <sz val="9"/>
            <rFont val="Tahoma"/>
            <family val="2"/>
          </rPr>
          <t xml:space="preserve">
IZRAČUN ĆE BITI PRIKAZAN AKO JE RASPOLOŽIVI VOLUMEN SPREMNIKA 
(</t>
        </r>
        <r>
          <rPr>
            <b/>
            <u val="single"/>
            <sz val="9"/>
            <color indexed="10"/>
            <rFont val="Tahoma"/>
            <family val="2"/>
          </rPr>
          <t>21. KORAK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color indexed="10"/>
            <rFont val="Tahoma"/>
            <family val="2"/>
          </rPr>
          <t xml:space="preserve"> MANJI</t>
        </r>
        <r>
          <rPr>
            <b/>
            <sz val="9"/>
            <rFont val="Tahoma"/>
            <family val="2"/>
          </rPr>
          <t xml:space="preserve"> OD MIN. POTREBNOG VOLUMENA SPREMNIKA (</t>
        </r>
        <r>
          <rPr>
            <b/>
            <u val="single"/>
            <sz val="9"/>
            <color indexed="10"/>
            <rFont val="Tahoma"/>
            <family val="2"/>
          </rPr>
          <t>15. KORAK</t>
        </r>
        <r>
          <rPr>
            <b/>
            <sz val="9"/>
            <rFont val="Tahoma"/>
            <family val="2"/>
          </rPr>
          <t>). IZRAČUN JE SA NEGATIVNIM PREDZNAKOM.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16. KORAK:</t>
        </r>
        <r>
          <rPr>
            <b/>
            <sz val="9"/>
            <rFont val="Tahoma"/>
            <family val="2"/>
          </rPr>
          <t xml:space="preserve">
POPIS TIPOVA SPREMNIKA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17. KORAK:</t>
        </r>
        <r>
          <rPr>
            <b/>
            <sz val="9"/>
            <rFont val="Tahoma"/>
            <family val="2"/>
          </rPr>
          <t xml:space="preserve">
POPIS KAPACITETA SPREMNIKA U LITRAMA ILI M3.
AKO U POPISU KAPACITETA SPREMNIKA NIJE NAVEDEN KAPACITET SPREMNIKA KOJEG JLS TRENUTNO IMA  </t>
        </r>
        <r>
          <rPr>
            <b/>
            <sz val="9"/>
            <color indexed="10"/>
            <rFont val="Tahoma"/>
            <family val="2"/>
          </rPr>
          <t>JLS ĆE ISTI PRILAGODITI NA NAČIN DA ISKORISTI NAVEDENE KAPACITETE U LITRAMA ILI M3.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18. KORAK:</t>
        </r>
        <r>
          <rPr>
            <b/>
            <sz val="9"/>
            <rFont val="Tahoma"/>
            <family val="2"/>
          </rPr>
          <t xml:space="preserve">
SVI SPREMNICI IZ </t>
        </r>
        <r>
          <rPr>
            <b/>
            <u val="single"/>
            <sz val="9"/>
            <color indexed="10"/>
            <rFont val="Tahoma"/>
            <family val="2"/>
          </rPr>
          <t>17. KORAKA</t>
        </r>
        <r>
          <rPr>
            <b/>
            <sz val="9"/>
            <rFont val="Tahoma"/>
            <family val="2"/>
          </rPr>
          <t xml:space="preserve"> MORAJU BITI ISKAZANI U </t>
        </r>
        <r>
          <rPr>
            <b/>
            <sz val="9"/>
            <color indexed="10"/>
            <rFont val="Tahoma"/>
            <family val="2"/>
          </rPr>
          <t>M3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19. KORAK: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PODATKE O BROJU SPREMNIKA SUKLADNO ISKAZANIM KAPACITETIMA SPREMNIKA IZ</t>
        </r>
        <r>
          <rPr>
            <b/>
            <u val="single"/>
            <sz val="9"/>
            <color indexed="10"/>
            <rFont val="Tahoma"/>
            <family val="2"/>
          </rPr>
          <t xml:space="preserve"> 17. KORAKA</t>
        </r>
        <r>
          <rPr>
            <b/>
            <sz val="9"/>
            <color indexed="10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20 KORAK:</t>
        </r>
        <r>
          <rPr>
            <b/>
            <sz val="9"/>
            <rFont val="Tahoma"/>
            <family val="2"/>
          </rPr>
          <t xml:space="preserve">
IZRAČUN KAPACITETA SPREMNIKA KAO UMNOŽAK KAPACITETA SPREMNIKA 
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(</t>
        </r>
        <r>
          <rPr>
            <b/>
            <u val="single"/>
            <sz val="9"/>
            <color indexed="10"/>
            <rFont val="Tahoma"/>
            <family val="2"/>
          </rPr>
          <t>19. KORAK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26. KORAK  - ZADNJI KORAK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JLS </t>
        </r>
        <r>
          <rPr>
            <b/>
            <sz val="9"/>
            <rFont val="Tahoma"/>
            <family val="2"/>
          </rPr>
          <t xml:space="preserve">UNOSI PODATKE O POTREBNOM BROJU SPREMNIKA SUKLADNO ISKAZANIM KAPACITETIMA SPREMNIKA IZ </t>
        </r>
        <r>
          <rPr>
            <b/>
            <u val="single"/>
            <sz val="9"/>
            <color indexed="10"/>
            <rFont val="Tahoma"/>
            <family val="2"/>
          </rPr>
          <t>18. KORAKA.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u val="single"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UNOSOM PODATAKA O BROJU SPREMNIKA AUTOMATSKI SE RAČUNAJU POTREBNI KAPACITETI SPREMNIKA PREMA BROJU SPREMNIKA  
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).
KADA POTREBNI KAPACITET SPREMNIKA (</t>
        </r>
        <r>
          <rPr>
            <b/>
            <u val="single"/>
            <sz val="9"/>
            <color indexed="10"/>
            <rFont val="Tahoma"/>
            <family val="2"/>
          </rPr>
          <t>25. KORAK</t>
        </r>
        <r>
          <rPr>
            <b/>
            <sz val="9"/>
            <rFont val="Tahoma"/>
            <family val="2"/>
          </rPr>
          <t>) DOSEGNE POTREBNU VRIJEDNODT IZ MANJKA KAPACITETA SPREMNIKA 
(</t>
        </r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rFont val="Tahoma"/>
            <family val="2"/>
          </rPr>
          <t xml:space="preserve">) INDIKATOR DOVOLJNE KOLIČINE ĆE SE PRIBLIŽITI VRIJEDNOSTI "0" I BTI ĆE ZELENO OBOJAN, </t>
        </r>
        <r>
          <rPr>
            <b/>
            <u val="single"/>
            <sz val="9"/>
            <color indexed="10"/>
            <rFont val="Tahoma"/>
            <family val="2"/>
          </rPr>
          <t xml:space="preserve">ODNOSNO DOBIVEN JE POTREBAN BROJ SPREMNIKA KOJI ĆE ZADOVOLJITI POTREBAN VOLUMEN SPREMNIKA KOJE TREBA NABAVITI 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25. KORAK:</t>
        </r>
        <r>
          <rPr>
            <b/>
            <sz val="9"/>
            <rFont val="Tahoma"/>
            <family val="2"/>
          </rPr>
          <t xml:space="preserve">
IZRAČUN KAPACITETA SPREMNIKA KAO UMNOŽAK KAPACITETA SPREMNIKA 
</t>
        </r>
        <r>
          <rPr>
            <b/>
            <u val="single"/>
            <sz val="9"/>
            <rFont val="Tahoma"/>
            <family val="2"/>
          </rPr>
          <t>(</t>
        </r>
        <r>
          <rPr>
            <b/>
            <u val="single"/>
            <sz val="9"/>
            <color indexed="10"/>
            <rFont val="Tahoma"/>
            <family val="2"/>
          </rPr>
          <t>18. KORAK</t>
        </r>
        <r>
          <rPr>
            <b/>
            <sz val="9"/>
            <rFont val="Tahoma"/>
            <family val="2"/>
          </rPr>
          <t>) I BROJA SPREMNIKA 
(</t>
        </r>
        <r>
          <rPr>
            <b/>
            <u val="single"/>
            <sz val="9"/>
            <color indexed="10"/>
            <rFont val="Tahoma"/>
            <family val="2"/>
          </rPr>
          <t>26. KORAK</t>
        </r>
        <r>
          <rPr>
            <b/>
            <u val="single"/>
            <sz val="9"/>
            <rFont val="Tahoma"/>
            <family val="2"/>
          </rPr>
          <t>).</t>
        </r>
        <r>
          <rPr>
            <sz val="9"/>
            <rFont val="Tahoma"/>
            <family val="2"/>
          </rPr>
          <t xml:space="preserve">
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24. KORAK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IZNOS SE SA POZITIVNIM PREDZNAKOM AUTOMATSKI UPISUJE IZ </t>
        </r>
        <r>
          <rPr>
            <b/>
            <u val="single"/>
            <sz val="9"/>
            <color indexed="10"/>
            <rFont val="Tahoma"/>
            <family val="2"/>
          </rPr>
          <t>23. KORAKA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9"/>
            <color indexed="17"/>
            <rFont val="Tahoma"/>
            <family val="2"/>
          </rPr>
          <t xml:space="preserve">
INDIKATOR DOSEGNUTE KOLIČINE</t>
        </r>
        <r>
          <rPr>
            <sz val="9"/>
            <rFont val="Tahoma"/>
            <family val="2"/>
          </rPr>
          <t xml:space="preserve">
</t>
        </r>
      </text>
    </comment>
    <comment ref="A42" authorId="1">
      <text>
        <r>
          <rPr>
            <b/>
            <sz val="9"/>
            <color indexed="10"/>
            <rFont val="Tahoma"/>
            <family val="2"/>
          </rPr>
          <t>JLS</t>
        </r>
        <r>
          <rPr>
            <b/>
            <sz val="9"/>
            <rFont val="Tahoma"/>
            <family val="2"/>
          </rPr>
          <t xml:space="preserve"> UNOSI SLIJEDEĆE PODATKE:
- NAZIV NASELJA U SKLOPU JLS-a;
- BROJ STANOVNIKA UPISANOG NASELJA;
- BROJ KORISNIKA REGISTRIRANIH U SUSTAVU
  NADLEŽNOG KOMUNALACA (OBITELJSKE KUĆE);
- BROJ KORISNIKA REGISTRIRANIH U SUSTAVU
   NADLEŽNOG KOMUNALACA (VIŠESTAMBENI OBJEKTI)
</t>
        </r>
      </text>
    </comment>
  </commentList>
</comments>
</file>

<file path=xl/sharedStrings.xml><?xml version="1.0" encoding="utf-8"?>
<sst xmlns="http://schemas.openxmlformats.org/spreadsheetml/2006/main" count="586" uniqueCount="187">
  <si>
    <t>STAKLO</t>
  </si>
  <si>
    <t>t</t>
  </si>
  <si>
    <t>kg</t>
  </si>
  <si>
    <t>%</t>
  </si>
  <si>
    <t>kg/m3</t>
  </si>
  <si>
    <t>m3</t>
  </si>
  <si>
    <t>(1)</t>
  </si>
  <si>
    <t>(3)</t>
  </si>
  <si>
    <t>(5)</t>
  </si>
  <si>
    <t>Višak kapaciteta spremnika</t>
  </si>
  <si>
    <t>Manjak kapaciteta spremnika</t>
  </si>
  <si>
    <t>KANTE</t>
  </si>
  <si>
    <t>KONTEJNERI</t>
  </si>
  <si>
    <t>1100 L</t>
  </si>
  <si>
    <t>120 L</t>
  </si>
  <si>
    <t>240 L</t>
  </si>
  <si>
    <t>Broj spremnika</t>
  </si>
  <si>
    <t>Kapaciteti spremnika</t>
  </si>
  <si>
    <t>RASPOLOŽIVO</t>
  </si>
  <si>
    <t>Tip spremnika</t>
  </si>
  <si>
    <t>kom</t>
  </si>
  <si>
    <t>770 L</t>
  </si>
  <si>
    <t>(2)=(1)*1000</t>
  </si>
  <si>
    <t>(4)=(2)*(3)</t>
  </si>
  <si>
    <t>Godišni broj pražnjenja spremnika</t>
  </si>
  <si>
    <t>Minimalni potrebni volumen spremnika</t>
  </si>
  <si>
    <t>Faktor ispunjenosti spremnika</t>
  </si>
  <si>
    <t>Minimalni potrebni volumen spremnika (uključen koef. isp.)</t>
  </si>
  <si>
    <t>(19)</t>
  </si>
  <si>
    <t>(20)</t>
  </si>
  <si>
    <t>(21)</t>
  </si>
  <si>
    <t>Raspoloživi volumen spremnika</t>
  </si>
  <si>
    <t>L ili m3</t>
  </si>
  <si>
    <t>Kapaciteti spremnika prema broju spremnika</t>
  </si>
  <si>
    <t>Potreban broj spremnika</t>
  </si>
  <si>
    <t>IZRAČUN MINIMALNOG POTREBNOG VOLUMENA SPREMNIKA ZA ODVOJENO PRIKUPLJANJE STAKLA</t>
  </si>
  <si>
    <t>Količina STAKLA u MKO</t>
  </si>
  <si>
    <t>Udio STAKLA u MKO</t>
  </si>
  <si>
    <t>Ukupna količina STAKLA</t>
  </si>
  <si>
    <t>Minimalna godišnja masa STAKLA</t>
  </si>
  <si>
    <t>Gustoća STAKLA</t>
  </si>
  <si>
    <t>Minimalni godišnji volumen STAKLA</t>
  </si>
  <si>
    <t>Udio PAPIRA u MKO</t>
  </si>
  <si>
    <t>Količina PAPIRA u MKO</t>
  </si>
  <si>
    <t>Ukupna količina PAPIRA</t>
  </si>
  <si>
    <t>Minimalna godišnja masa PAPIRA</t>
  </si>
  <si>
    <t>Minimalni godišnji volumen PAPIRA</t>
  </si>
  <si>
    <t>Gustoća PAPIRA</t>
  </si>
  <si>
    <t>POTREBNO OSIGURATI</t>
  </si>
  <si>
    <t>IZRAČUN MINIMALNOG POTREBNOG VOLUMENA SPREMNIKA ZA ODVOJENO PRIKUPLJANJE PLASTIKE</t>
  </si>
  <si>
    <t>PLASTIKA</t>
  </si>
  <si>
    <t>Udio PLASTIKE u MKO</t>
  </si>
  <si>
    <t>Količina PLASTIKE u MKO</t>
  </si>
  <si>
    <t>Ukupna količina PLASTIKE</t>
  </si>
  <si>
    <t>Minimalna godišnja masa PLASTIKE</t>
  </si>
  <si>
    <t>Minimalni godišnji volumen PLASTIKE</t>
  </si>
  <si>
    <t>Potrebni kapaciteti spremnika prema broju spremnika</t>
  </si>
  <si>
    <t>(6)=(5)*1000</t>
  </si>
  <si>
    <t>(7)=(4)+(6)</t>
  </si>
  <si>
    <t>(8)</t>
  </si>
  <si>
    <t>(9)=(7)*(8)</t>
  </si>
  <si>
    <t>(10)</t>
  </si>
  <si>
    <t>(11)=(9)/(10)</t>
  </si>
  <si>
    <t>(12)</t>
  </si>
  <si>
    <t>(13)=(11)/(12)</t>
  </si>
  <si>
    <t>(14)</t>
  </si>
  <si>
    <t>(15)=(13)/(14)</t>
  </si>
  <si>
    <t>(17)=(16)&gt;(15)</t>
  </si>
  <si>
    <t>(18)=(16)&lt;(15)</t>
  </si>
  <si>
    <t>(22)</t>
  </si>
  <si>
    <t>(23)=(21)*(22)</t>
  </si>
  <si>
    <t>(24)</t>
  </si>
  <si>
    <t>(25)=(21)*(24)</t>
  </si>
  <si>
    <t>(16)=(23)</t>
  </si>
  <si>
    <t>UKUPNO</t>
  </si>
  <si>
    <t>NAZIV NASELJA U SKLOPU JLS</t>
  </si>
  <si>
    <t>BROJ STANOVNIKA</t>
  </si>
  <si>
    <t>BROJ KORISNIKA  REGISTRIRANIH U SUSTAVU KOMUNALCA
(OBITLJSKE KUĆE)</t>
  </si>
  <si>
    <t>BROJ KORISNIKA  REGISTRIRANIH U SUSTAVU KOMUNALCA
(VIŠESTAMBENI OBJEKTI)</t>
  </si>
  <si>
    <t>PODACI O BROJU STANOVNIKA I BROJU KORISNIKA KOD JLS</t>
  </si>
  <si>
    <t>IZRAČUN MINIMALNOG POTREBNOG VOLUMENA SPREMNIKA ZA ODVOJENO PRIKUPLJANJE BIOOTPADA</t>
  </si>
  <si>
    <t>BIOOTPAD</t>
  </si>
  <si>
    <t>Udio BIOOTPADA u MKO</t>
  </si>
  <si>
    <t>Količina BIOOTPADA u MKO</t>
  </si>
  <si>
    <t>Ukupna količina BIOOTPADA</t>
  </si>
  <si>
    <t>Godišnji koeficijent za BIOOTPAD</t>
  </si>
  <si>
    <t>Minimalna godišnja masa BIOOTPADA</t>
  </si>
  <si>
    <t>Gustoća BIOOTPADA</t>
  </si>
  <si>
    <t>Minimalni godišnji volumen BIOOTPADA</t>
  </si>
  <si>
    <t>IZRAČUN MINIMALNOG POTREBNOG VOLUMENA SPREMNIKA ZA ODVOJENO PRIKUPLJANJE TEKSTILA</t>
  </si>
  <si>
    <t>TEKSTIL</t>
  </si>
  <si>
    <t>Udio TEKSTILA u MKO</t>
  </si>
  <si>
    <t>Količina TEKSTILA u MKO</t>
  </si>
  <si>
    <t>Ukupna količina TEKSTILA</t>
  </si>
  <si>
    <t>Minimalna godišnja masa TEKSTILA</t>
  </si>
  <si>
    <t>Gustoća TEKSTILA</t>
  </si>
  <si>
    <t>Minimalni godišnji volumen TEKSTILA</t>
  </si>
  <si>
    <t>Cilj u odvojenom prikupljanju PAPIRA do 2022. godine</t>
  </si>
  <si>
    <t>Cilj u odvojenom prikupljanju STAKLA do 2022. godine</t>
  </si>
  <si>
    <t>Cilj u odvojenom prikupljanju PLASTIKE do 2022. godine</t>
  </si>
  <si>
    <t>VRTNI KOMPOSTERI</t>
  </si>
  <si>
    <t>Cilj u odvojenom prikupljanju TEKSTILA do 2022. godine</t>
  </si>
  <si>
    <t xml:space="preserve">Faktor čistoće sakupljenog plastičnog otpada </t>
  </si>
  <si>
    <t>(11a)</t>
  </si>
  <si>
    <t>Minimalni godišnji volumen PLASTIKE
(uključen koef. čistoće)</t>
  </si>
  <si>
    <t>(11b)=(11)/(11a)</t>
  </si>
  <si>
    <t>"ZVONA"</t>
  </si>
  <si>
    <t>360 L</t>
  </si>
  <si>
    <t>ZAPREMINA SPREMNIKA</t>
  </si>
  <si>
    <t>(kom)</t>
  </si>
  <si>
    <t>400 L</t>
  </si>
  <si>
    <t>KONTEJNER</t>
  </si>
  <si>
    <t>1,5 m3</t>
  </si>
  <si>
    <t>1,0 m3</t>
  </si>
  <si>
    <t>HDPE</t>
  </si>
  <si>
    <t>METALNI</t>
  </si>
  <si>
    <t>POLIETILEN</t>
  </si>
  <si>
    <t>X</t>
  </si>
  <si>
    <t>UKUPNO / 
ZAPREMINI SPREMNIKA</t>
  </si>
  <si>
    <t>Mogućnost odabira - označiti sa "X"</t>
  </si>
  <si>
    <t>ISKAZ INTERESA JLS ZA NABAVU SPREMNIKA ZA ODVOJENO PRIKUPLJANJE OTPADA</t>
  </si>
  <si>
    <t>REKAPITULACIJA</t>
  </si>
  <si>
    <t>Materijal izrade - HDPE</t>
  </si>
  <si>
    <t>Jamstvo - 5 godina</t>
  </si>
  <si>
    <t>Materijal izrade - HDPE, METALNI</t>
  </si>
  <si>
    <t>Materijal izrade - METALNI</t>
  </si>
  <si>
    <t>POLIESTERSKI LAMINAT</t>
  </si>
  <si>
    <t>Ručka za otvaranje</t>
  </si>
  <si>
    <t>Bravica za zaključavanje</t>
  </si>
  <si>
    <t>80 L</t>
  </si>
  <si>
    <t xml:space="preserve"> do 300 L</t>
  </si>
  <si>
    <t xml:space="preserve"> do 400 L</t>
  </si>
  <si>
    <t>do 200 L</t>
  </si>
  <si>
    <t>200 L</t>
  </si>
  <si>
    <t>300 L</t>
  </si>
  <si>
    <t>SPREMNICI - KANTE
80 L, 120 L, 240 L, 360 L</t>
  </si>
  <si>
    <t>SPREMNICI - KONTEJNERI
 770 L, 1100 L</t>
  </si>
  <si>
    <t>Boja: siva</t>
  </si>
  <si>
    <t>TEHNIČKE KARAKTERISTIKE SPREMNIKA</t>
  </si>
  <si>
    <t xml:space="preserve"> od 2 do 2,5 m3</t>
  </si>
  <si>
    <t>od 2,5 do 3,2 m3</t>
  </si>
  <si>
    <t>SPREMNICI - "ZVONA"
od 2 do 2,5 m³ i od 2,5 do 3 m³</t>
  </si>
  <si>
    <t>SPREMNICI
 1 m³, 1,5 m³</t>
  </si>
  <si>
    <r>
      <t>2 m</t>
    </r>
    <r>
      <rPr>
        <sz val="11"/>
        <color indexed="8"/>
        <rFont val="Calibri"/>
        <family val="2"/>
      </rPr>
      <t>³</t>
    </r>
  </si>
  <si>
    <r>
      <t>3 m</t>
    </r>
    <r>
      <rPr>
        <sz val="11"/>
        <color indexed="8"/>
        <rFont val="Calibri"/>
        <family val="2"/>
      </rPr>
      <t>³</t>
    </r>
  </si>
  <si>
    <t>1 m³</t>
  </si>
  <si>
    <t>1,5 m³</t>
  </si>
  <si>
    <t>IZRAČUN MINIMALNOG POTREBNOG VOLUMENA SPREMNIKA ZA ODVOJENO PRIKUPLJANJE PAPIRA/KARTONA</t>
  </si>
  <si>
    <t>PAPIR/KARTON</t>
  </si>
  <si>
    <t xml:space="preserve">ŽUPANIJA: </t>
  </si>
  <si>
    <r>
      <rPr>
        <b/>
        <sz val="12"/>
        <color indexed="8"/>
        <rFont val="Calibri"/>
        <family val="2"/>
      </rPr>
      <t>JLS:</t>
    </r>
    <r>
      <rPr>
        <sz val="12"/>
        <color indexed="8"/>
        <rFont val="Calibri"/>
        <family val="2"/>
      </rPr>
      <t xml:space="preserve"> </t>
    </r>
  </si>
  <si>
    <r>
      <rPr>
        <b/>
        <sz val="12"/>
        <color indexed="8"/>
        <rFont val="Calibri"/>
        <family val="2"/>
      </rPr>
      <t>JLS:</t>
    </r>
    <r>
      <rPr>
        <sz val="12"/>
        <color indexed="8"/>
        <rFont val="Calibri"/>
        <family val="2"/>
      </rPr>
      <t xml:space="preserve"> </t>
    </r>
  </si>
  <si>
    <t xml:space="preserve">DATUM: </t>
  </si>
  <si>
    <t>Veza između tijela posude i poklopca osigurana u minimalno: 2 (dvije) točke</t>
  </si>
  <si>
    <t>Kotači: -2 (dva) okretna od pune gume minimalnog promjera 200 mm</t>
  </si>
  <si>
    <t>Vruće cinčana osovina sa konusnim prihvatima za kotače izrađena iz čelika ili jednakovrijedna</t>
  </si>
  <si>
    <t>Spremnici su otporni na: 
-UV zračenje; 
-Niske i visoke temperature 
od -40° do +80°C</t>
  </si>
  <si>
    <r>
      <t xml:space="preserve">Boja spremnika i i poklopca </t>
    </r>
    <r>
      <rPr>
        <sz val="10"/>
        <color indexed="10"/>
        <rFont val="Calibri"/>
        <family val="2"/>
      </rPr>
      <t>**vidi opća napomena</t>
    </r>
  </si>
  <si>
    <t>Ugrađeno ležište za čip (RFID)</t>
  </si>
  <si>
    <t>Mogućnost pražnjenje spremnika, automatom za pražnjenje spremnika na kamionu smećaru (izvrtanjem spremnika)</t>
  </si>
  <si>
    <t xml:space="preserve">Poklopac s rukohvatima otporan na deformacije, lomove i savijanje;
Brtva radi spriječavanja širenja neugodnih mirisa od otpada na spremnicima za biootpad (80 L i 120 L)  </t>
  </si>
  <si>
    <t>Poklopac:
-klizni (polukružni ili ravni);
-metalni ili plastični (HDPE);
-otporan na deformacije, lomove i savijanje;
-gumiran sa prednje strane tako da poklopac dobro prijanja i spriječava širenje neugodnih mirisa od otpada</t>
  </si>
  <si>
    <t>Kotači: -4 (četiri) okretna od pune gume minimalnog promjera 200 mm, dva sa kočnicom, dva bez kočnice</t>
  </si>
  <si>
    <t>Otvor u spremniku sa čepom za ispuštanje tekućine</t>
  </si>
  <si>
    <r>
      <t xml:space="preserve">Boja spremnika i i poklopca </t>
    </r>
    <r>
      <rPr>
        <sz val="10"/>
        <color indexed="10"/>
        <rFont val="Calibri"/>
        <family val="2"/>
      </rPr>
      <t>***vidi opća napomena</t>
    </r>
  </si>
  <si>
    <t>Spremnici su otporni na: 
-UV zračenje; 
-Niske i visoke temperature od -40° do +80°C</t>
  </si>
  <si>
    <r>
      <t xml:space="preserve">Boja spremnika </t>
    </r>
    <r>
      <rPr>
        <sz val="10"/>
        <color indexed="10"/>
        <rFont val="Calibri"/>
        <family val="2"/>
      </rPr>
      <t>****vidi opća napomena</t>
    </r>
  </si>
  <si>
    <r>
      <t xml:space="preserve">Označavanje spremnika </t>
    </r>
    <r>
      <rPr>
        <sz val="10"/>
        <color indexed="10"/>
        <rFont val="Calibri"/>
        <family val="2"/>
      </rPr>
      <t>*vidi opća napomena</t>
    </r>
  </si>
  <si>
    <t>Materijal izrade - POLIESTERSKI LAMINAT, METALNI</t>
  </si>
  <si>
    <t>Mehanizam za pražnjenje spremnika</t>
  </si>
  <si>
    <t>Opće napomene:</t>
  </si>
  <si>
    <t xml:space="preserve">Poklopac s rukohvatima otporan na deformacije, lomove i savijanje;
</t>
  </si>
  <si>
    <t>Boja: smeđa ili zelena</t>
  </si>
  <si>
    <t>Materijal izrade - POLIETILEN, POLIPROPILEN</t>
  </si>
  <si>
    <t>KOMPOSTERI</t>
  </si>
  <si>
    <t>SPREMNICI - KOMPOSTERI
 do 200 L, do 300 L, do 400 L</t>
  </si>
  <si>
    <r>
      <rPr>
        <sz val="10"/>
        <color indexed="10"/>
        <rFont val="Calibri"/>
        <family val="2"/>
      </rPr>
      <t>*</t>
    </r>
    <r>
      <rPr>
        <sz val="10"/>
        <color indexed="8"/>
        <rFont val="Calibri"/>
        <family val="2"/>
      </rPr>
      <t xml:space="preserve">Označavanje spremnika
-Grafička priprema 
(format A5 za spremnike-kante 80L, 120L, 240L, 360L i kompostere, a za ostale spremnike format A4) - prilog javnom pozivu
-Sitotisak ili vrući tisak </t>
    </r>
  </si>
  <si>
    <r>
      <rPr>
        <sz val="10"/>
        <color indexed="10"/>
        <rFont val="Calibri"/>
        <family val="2"/>
      </rPr>
      <t>**</t>
    </r>
    <r>
      <rPr>
        <sz val="10"/>
        <color indexed="8"/>
        <rFont val="Calibri"/>
        <family val="2"/>
      </rPr>
      <t xml:space="preserve">Boja spremnika - kanti 
(80 L, 120 L, 240 L, 360 L)
- tijelo kante i poklopac u boji prema vrsti otpada koji se prikuplja </t>
    </r>
  </si>
  <si>
    <r>
      <rPr>
        <sz val="10"/>
        <color indexed="10"/>
        <rFont val="Calibri"/>
        <family val="2"/>
      </rPr>
      <t>***</t>
    </r>
    <r>
      <rPr>
        <sz val="10"/>
        <color indexed="8"/>
        <rFont val="Calibri"/>
        <family val="2"/>
      </rPr>
      <t xml:space="preserve">Boja spremnika - kontejneri
(770 L, 1100 L)
- HDPE kontejneri - tijelo kontejnera i poklopac u boji prema vrsti otpada koji se prikuplja 
- METALNI kontejneri - tijelo kontejnera pocinčano i poklopac u boji prema vrsti otpada koji se prikuplja </t>
    </r>
  </si>
  <si>
    <r>
      <rPr>
        <sz val="10"/>
        <color indexed="10"/>
        <rFont val="Calibri"/>
        <family val="2"/>
      </rPr>
      <t>****</t>
    </r>
    <r>
      <rPr>
        <sz val="10"/>
        <color indexed="8"/>
        <rFont val="Calibri"/>
        <family val="2"/>
      </rPr>
      <t xml:space="preserve">Boja spremnika - "ZVONA" 
(od 2 do 2,5 m³ i od 2,5 do 3 m³)
- tijelo spremnika u boji prema vrsti otpada koji se prikuplja </t>
    </r>
  </si>
  <si>
    <t>Odvojeno prikupljeno PAPIRA u 2016. godini</t>
  </si>
  <si>
    <t>Masa MKO prikupljenog u 2016. godini</t>
  </si>
  <si>
    <t>Odvojeno prikupljeno STAKLA u 2016. godini</t>
  </si>
  <si>
    <t>Odvojeno prikupljeno PLASTIKE u 2016. godini</t>
  </si>
  <si>
    <t>Odvojeno prikupljeno BIOOTPADA u 2016. godini</t>
  </si>
  <si>
    <t>Odvojeno prikupljeno TEKSTILA u 2016. godini</t>
  </si>
  <si>
    <t>Gustoća 
PLASTIKE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</si>
</sst>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u val="single"/>
      <sz val="9"/>
      <color indexed="10"/>
      <name val="Tahoma"/>
      <family val="2"/>
    </font>
    <font>
      <b/>
      <u val="single"/>
      <sz val="9"/>
      <name val="Tahoma"/>
      <family val="2"/>
    </font>
    <font>
      <b/>
      <sz val="9"/>
      <color indexed="17"/>
      <name val="Tahoma"/>
      <family val="2"/>
    </font>
    <font>
      <sz val="10"/>
      <color indexed="10"/>
      <name val="Calibri"/>
      <family val="2"/>
    </font>
    <font>
      <b/>
      <sz val="10"/>
      <name val="Cambria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2">
    <xf numFmtId="0" fontId="0" fillId="0" borderId="0" xfId="0" applyFont="1" applyAlignment="1">
      <alignment/>
    </xf>
    <xf numFmtId="3" fontId="0" fillId="0" borderId="10" xfId="0" applyNumberFormat="1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5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0" fontId="0" fillId="36" borderId="2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3" fontId="0" fillId="0" borderId="24" xfId="0" applyNumberFormat="1" applyFont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" fontId="0" fillId="0" borderId="27" xfId="0" applyNumberFormat="1" applyFont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55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3" fontId="0" fillId="0" borderId="35" xfId="0" applyNumberFormat="1" applyFont="1" applyBorder="1" applyAlignment="1" applyProtection="1">
      <alignment horizontal="center"/>
      <protection/>
    </xf>
    <xf numFmtId="3" fontId="0" fillId="0" borderId="36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55" fillId="0" borderId="40" xfId="0" applyNumberFormat="1" applyFont="1" applyFill="1" applyBorder="1" applyAlignment="1" applyProtection="1">
      <alignment horizontal="center" vertical="center"/>
      <protection/>
    </xf>
    <xf numFmtId="3" fontId="55" fillId="0" borderId="41" xfId="0" applyNumberFormat="1" applyFont="1" applyFill="1" applyBorder="1" applyAlignment="1" applyProtection="1">
      <alignment horizontal="center" vertical="center"/>
      <protection/>
    </xf>
    <xf numFmtId="3" fontId="55" fillId="0" borderId="42" xfId="0" applyNumberFormat="1" applyFont="1" applyFill="1" applyBorder="1" applyAlignment="1" applyProtection="1">
      <alignment horizontal="center" vertical="center"/>
      <protection/>
    </xf>
    <xf numFmtId="0" fontId="55" fillId="0" borderId="34" xfId="0" applyFont="1" applyFill="1" applyBorder="1" applyAlignment="1" applyProtection="1">
      <alignment horizontal="center" vertical="center"/>
      <protection/>
    </xf>
    <xf numFmtId="4" fontId="0" fillId="0" borderId="43" xfId="0" applyNumberFormat="1" applyFont="1" applyBorder="1" applyAlignment="1" applyProtection="1">
      <alignment/>
      <protection/>
    </xf>
    <xf numFmtId="10" fontId="0" fillId="0" borderId="24" xfId="0" applyNumberFormat="1" applyFont="1" applyBorder="1" applyAlignment="1" applyProtection="1">
      <alignment horizontal="center"/>
      <protection/>
    </xf>
    <xf numFmtId="4" fontId="0" fillId="0" borderId="24" xfId="0" applyNumberFormat="1" applyFont="1" applyBorder="1" applyAlignment="1" applyProtection="1">
      <alignment/>
      <protection/>
    </xf>
    <xf numFmtId="4" fontId="31" fillId="0" borderId="24" xfId="0" applyNumberFormat="1" applyFont="1" applyFill="1" applyBorder="1" applyAlignment="1" applyProtection="1">
      <alignment/>
      <protection/>
    </xf>
    <xf numFmtId="9" fontId="31" fillId="0" borderId="24" xfId="0" applyNumberFormat="1" applyFont="1" applyFill="1" applyBorder="1" applyAlignment="1" applyProtection="1">
      <alignment horizontal="center"/>
      <protection/>
    </xf>
    <xf numFmtId="4" fontId="0" fillId="0" borderId="24" xfId="0" applyNumberFormat="1" applyFont="1" applyBorder="1" applyAlignment="1" applyProtection="1">
      <alignment horizontal="right"/>
      <protection/>
    </xf>
    <xf numFmtId="4" fontId="0" fillId="0" borderId="24" xfId="0" applyNumberFormat="1" applyFont="1" applyBorder="1" applyAlignment="1" applyProtection="1">
      <alignment horizontal="center"/>
      <protection/>
    </xf>
    <xf numFmtId="4" fontId="58" fillId="36" borderId="34" xfId="0" applyNumberFormat="1" applyFont="1" applyFill="1" applyBorder="1" applyAlignment="1" applyProtection="1">
      <alignment/>
      <protection/>
    </xf>
    <xf numFmtId="4" fontId="58" fillId="0" borderId="44" xfId="0" applyNumberFormat="1" applyFont="1" applyFill="1" applyBorder="1" applyAlignment="1" applyProtection="1">
      <alignment/>
      <protection/>
    </xf>
    <xf numFmtId="4" fontId="32" fillId="0" borderId="24" xfId="0" applyNumberFormat="1" applyFont="1" applyBorder="1" applyAlignment="1" applyProtection="1">
      <alignment horizontal="right" wrapText="1"/>
      <protection/>
    </xf>
    <xf numFmtId="4" fontId="29" fillId="0" borderId="24" xfId="0" applyNumberFormat="1" applyFont="1" applyBorder="1" applyAlignment="1" applyProtection="1">
      <alignment horizontal="right" wrapText="1"/>
      <protection/>
    </xf>
    <xf numFmtId="0" fontId="0" fillId="0" borderId="21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4" fontId="31" fillId="0" borderId="22" xfId="0" applyNumberFormat="1" applyFont="1" applyBorder="1" applyAlignment="1" applyProtection="1">
      <alignment/>
      <protection/>
    </xf>
    <xf numFmtId="4" fontId="31" fillId="0" borderId="45" xfId="0" applyNumberFormat="1" applyFont="1" applyBorder="1" applyAlignment="1" applyProtection="1">
      <alignment/>
      <protection/>
    </xf>
    <xf numFmtId="0" fontId="55" fillId="0" borderId="24" xfId="0" applyFont="1" applyBorder="1" applyAlignment="1" applyProtection="1">
      <alignment/>
      <protection/>
    </xf>
    <xf numFmtId="3" fontId="58" fillId="36" borderId="46" xfId="0" applyNumberFormat="1" applyFont="1" applyFill="1" applyBorder="1" applyAlignment="1" applyProtection="1">
      <alignment/>
      <protection/>
    </xf>
    <xf numFmtId="4" fontId="0" fillId="36" borderId="47" xfId="0" applyNumberFormat="1" applyFont="1" applyFill="1" applyBorder="1" applyAlignment="1" applyProtection="1">
      <alignment/>
      <protection/>
    </xf>
    <xf numFmtId="4" fontId="0" fillId="36" borderId="48" xfId="0" applyNumberFormat="1" applyFont="1" applyFill="1" applyBorder="1" applyAlignment="1" applyProtection="1">
      <alignment/>
      <protection/>
    </xf>
    <xf numFmtId="4" fontId="58" fillId="36" borderId="49" xfId="0" applyNumberFormat="1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4" fontId="57" fillId="0" borderId="0" xfId="0" applyNumberFormat="1" applyFont="1" applyAlignment="1" applyProtection="1">
      <alignment/>
      <protection locked="0"/>
    </xf>
    <xf numFmtId="0" fontId="57" fillId="33" borderId="18" xfId="0" applyFont="1" applyFill="1" applyBorder="1" applyAlignment="1" applyProtection="1">
      <alignment/>
      <protection locked="0"/>
    </xf>
    <xf numFmtId="0" fontId="57" fillId="33" borderId="19" xfId="0" applyFon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9" fontId="60" fillId="37" borderId="50" xfId="0" applyNumberFormat="1" applyFont="1" applyFill="1" applyBorder="1" applyAlignment="1" applyProtection="1">
      <alignment horizontal="center"/>
      <protection locked="0"/>
    </xf>
    <xf numFmtId="4" fontId="58" fillId="9" borderId="21" xfId="0" applyNumberFormat="1" applyFont="1" applyFill="1" applyBorder="1" applyAlignment="1" applyProtection="1">
      <alignment/>
      <protection locked="0"/>
    </xf>
    <xf numFmtId="4" fontId="58" fillId="9" borderId="24" xfId="0" applyNumberFormat="1" applyFont="1" applyFill="1" applyBorder="1" applyAlignment="1" applyProtection="1">
      <alignment/>
      <protection locked="0"/>
    </xf>
    <xf numFmtId="4" fontId="58" fillId="9" borderId="24" xfId="0" applyNumberFormat="1" applyFont="1" applyFill="1" applyBorder="1" applyAlignment="1" applyProtection="1">
      <alignment horizontal="center"/>
      <protection locked="0"/>
    </xf>
    <xf numFmtId="9" fontId="58" fillId="9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4" fontId="55" fillId="36" borderId="40" xfId="0" applyNumberFormat="1" applyFont="1" applyFill="1" applyBorder="1" applyAlignment="1" applyProtection="1">
      <alignment horizontal="center" vertical="center" wrapText="1"/>
      <protection locked="0"/>
    </xf>
    <xf numFmtId="4" fontId="29" fillId="36" borderId="52" xfId="0" applyNumberFormat="1" applyFont="1" applyFill="1" applyBorder="1" applyAlignment="1" applyProtection="1">
      <alignment horizontal="center" vertical="center" wrapText="1"/>
      <protection locked="0"/>
    </xf>
    <xf numFmtId="4" fontId="55" fillId="36" borderId="41" xfId="0" applyNumberFormat="1" applyFont="1" applyFill="1" applyBorder="1" applyAlignment="1" applyProtection="1">
      <alignment horizontal="center"/>
      <protection locked="0"/>
    </xf>
    <xf numFmtId="0" fontId="29" fillId="36" borderId="47" xfId="0" applyFont="1" applyFill="1" applyBorder="1" applyAlignment="1" applyProtection="1">
      <alignment horizontal="center"/>
      <protection locked="0"/>
    </xf>
    <xf numFmtId="49" fontId="60" fillId="37" borderId="45" xfId="0" applyNumberFormat="1" applyFont="1" applyFill="1" applyBorder="1" applyAlignment="1" applyProtection="1">
      <alignment horizontal="center"/>
      <protection locked="0"/>
    </xf>
    <xf numFmtId="49" fontId="60" fillId="37" borderId="42" xfId="0" applyNumberFormat="1" applyFont="1" applyFill="1" applyBorder="1" applyAlignment="1" applyProtection="1">
      <alignment horizontal="center"/>
      <protection locked="0"/>
    </xf>
    <xf numFmtId="49" fontId="60" fillId="37" borderId="48" xfId="0" applyNumberFormat="1" applyFont="1" applyFill="1" applyBorder="1" applyAlignment="1" applyProtection="1">
      <alignment horizontal="center"/>
      <protection locked="0"/>
    </xf>
    <xf numFmtId="0" fontId="58" fillId="9" borderId="21" xfId="0" applyFont="1" applyFill="1" applyBorder="1" applyAlignment="1" applyProtection="1">
      <alignment/>
      <protection locked="0"/>
    </xf>
    <xf numFmtId="3" fontId="58" fillId="36" borderId="40" xfId="0" applyNumberFormat="1" applyFont="1" applyFill="1" applyBorder="1" applyAlignment="1" applyProtection="1">
      <alignment/>
      <protection locked="0"/>
    </xf>
    <xf numFmtId="0" fontId="0" fillId="9" borderId="21" xfId="0" applyFont="1" applyFill="1" applyBorder="1" applyAlignment="1" applyProtection="1">
      <alignment/>
      <protection locked="0"/>
    </xf>
    <xf numFmtId="3" fontId="58" fillId="36" borderId="41" xfId="0" applyNumberFormat="1" applyFont="1" applyFill="1" applyBorder="1" applyAlignment="1" applyProtection="1">
      <alignment/>
      <protection locked="0"/>
    </xf>
    <xf numFmtId="0" fontId="0" fillId="9" borderId="50" xfId="0" applyFont="1" applyFill="1" applyBorder="1" applyAlignment="1" applyProtection="1">
      <alignment/>
      <protection locked="0"/>
    </xf>
    <xf numFmtId="3" fontId="58" fillId="36" borderId="42" xfId="0" applyNumberFormat="1" applyFont="1" applyFill="1" applyBorder="1" applyAlignment="1" applyProtection="1">
      <alignment/>
      <protection locked="0"/>
    </xf>
    <xf numFmtId="4" fontId="41" fillId="0" borderId="0" xfId="0" applyNumberFormat="1" applyFont="1" applyAlignment="1" applyProtection="1">
      <alignment/>
      <protection locked="0"/>
    </xf>
    <xf numFmtId="3" fontId="55" fillId="0" borderId="24" xfId="0" applyNumberFormat="1" applyFont="1" applyBorder="1" applyAlignment="1" applyProtection="1">
      <alignment/>
      <protection locked="0"/>
    </xf>
    <xf numFmtId="3" fontId="55" fillId="0" borderId="21" xfId="0" applyNumberFormat="1" applyFont="1" applyBorder="1" applyAlignment="1" applyProtection="1">
      <alignment/>
      <protection locked="0"/>
    </xf>
    <xf numFmtId="3" fontId="55" fillId="0" borderId="50" xfId="0" applyNumberFormat="1" applyFont="1" applyBorder="1" applyAlignment="1" applyProtection="1">
      <alignment/>
      <protection locked="0"/>
    </xf>
    <xf numFmtId="4" fontId="58" fillId="9" borderId="52" xfId="0" applyNumberFormat="1" applyFont="1" applyFill="1" applyBorder="1" applyAlignment="1" applyProtection="1">
      <alignment/>
      <protection/>
    </xf>
    <xf numFmtId="4" fontId="58" fillId="0" borderId="21" xfId="0" applyNumberFormat="1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/>
    </xf>
    <xf numFmtId="0" fontId="52" fillId="35" borderId="21" xfId="0" applyFont="1" applyFill="1" applyBorder="1" applyAlignment="1" applyProtection="1">
      <alignment horizontal="center" vertical="center" wrapText="1"/>
      <protection locked="0"/>
    </xf>
    <xf numFmtId="4" fontId="52" fillId="35" borderId="21" xfId="0" applyNumberFormat="1" applyFont="1" applyFill="1" applyBorder="1" applyAlignment="1" applyProtection="1">
      <alignment horizontal="center" vertical="center" wrapText="1"/>
      <protection locked="0"/>
    </xf>
    <xf numFmtId="4" fontId="52" fillId="35" borderId="21" xfId="0" applyNumberFormat="1" applyFont="1" applyFill="1" applyBorder="1" applyAlignment="1" applyProtection="1">
      <alignment horizontal="center" vertical="center"/>
      <protection locked="0"/>
    </xf>
    <xf numFmtId="4" fontId="52" fillId="35" borderId="21" xfId="0" applyNumberFormat="1" applyFont="1" applyFill="1" applyBorder="1" applyAlignment="1" applyProtection="1">
      <alignment horizontal="center"/>
      <protection locked="0"/>
    </xf>
    <xf numFmtId="4" fontId="5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52" fillId="35" borderId="21" xfId="0" applyFont="1" applyFill="1" applyBorder="1" applyAlignment="1" applyProtection="1">
      <alignment horizontal="center" wrapText="1"/>
      <protection locked="0"/>
    </xf>
    <xf numFmtId="4" fontId="52" fillId="35" borderId="22" xfId="0" applyNumberFormat="1" applyFont="1" applyFill="1" applyBorder="1" applyAlignment="1" applyProtection="1">
      <alignment horizontal="center"/>
      <protection locked="0"/>
    </xf>
    <xf numFmtId="0" fontId="52" fillId="35" borderId="50" xfId="0" applyFont="1" applyFill="1" applyBorder="1" applyAlignment="1" applyProtection="1">
      <alignment vertical="center" wrapText="1"/>
      <protection locked="0"/>
    </xf>
    <xf numFmtId="9" fontId="29" fillId="0" borderId="24" xfId="0" applyNumberFormat="1" applyFont="1" applyFill="1" applyBorder="1" applyAlignment="1" applyProtection="1">
      <alignment horizontal="center"/>
      <protection/>
    </xf>
    <xf numFmtId="0" fontId="29" fillId="36" borderId="21" xfId="0" applyFont="1" applyFill="1" applyBorder="1" applyAlignment="1" applyProtection="1">
      <alignment horizontal="center" vertical="center" wrapText="1"/>
      <protection locked="0"/>
    </xf>
    <xf numFmtId="4" fontId="29" fillId="36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36" borderId="21" xfId="0" applyNumberFormat="1" applyFont="1" applyFill="1" applyBorder="1" applyAlignment="1" applyProtection="1">
      <alignment horizontal="center"/>
      <protection locked="0"/>
    </xf>
    <xf numFmtId="4" fontId="29" fillId="36" borderId="22" xfId="0" applyNumberFormat="1" applyFont="1" applyFill="1" applyBorder="1" applyAlignment="1" applyProtection="1">
      <alignment horizontal="center" vertical="center" wrapText="1"/>
      <protection locked="0"/>
    </xf>
    <xf numFmtId="4" fontId="55" fillId="38" borderId="40" xfId="0" applyNumberFormat="1" applyFont="1" applyFill="1" applyBorder="1" applyAlignment="1" applyProtection="1">
      <alignment horizontal="center" vertical="center" wrapText="1"/>
      <protection locked="0"/>
    </xf>
    <xf numFmtId="4" fontId="29" fillId="38" borderId="52" xfId="0" applyNumberFormat="1" applyFont="1" applyFill="1" applyBorder="1" applyAlignment="1" applyProtection="1">
      <alignment horizontal="center" vertical="center" wrapText="1"/>
      <protection locked="0"/>
    </xf>
    <xf numFmtId="0" fontId="29" fillId="36" borderId="21" xfId="0" applyFont="1" applyFill="1" applyBorder="1" applyAlignment="1" applyProtection="1">
      <alignment horizontal="center" wrapText="1"/>
      <protection locked="0"/>
    </xf>
    <xf numFmtId="4" fontId="29" fillId="36" borderId="22" xfId="0" applyNumberFormat="1" applyFont="1" applyFill="1" applyBorder="1" applyAlignment="1" applyProtection="1">
      <alignment horizontal="center"/>
      <protection locked="0"/>
    </xf>
    <xf numFmtId="4" fontId="55" fillId="38" borderId="41" xfId="0" applyNumberFormat="1" applyFont="1" applyFill="1" applyBorder="1" applyAlignment="1" applyProtection="1">
      <alignment horizontal="center"/>
      <protection locked="0"/>
    </xf>
    <xf numFmtId="0" fontId="29" fillId="38" borderId="47" xfId="0" applyFont="1" applyFill="1" applyBorder="1" applyAlignment="1" applyProtection="1">
      <alignment horizontal="center"/>
      <protection locked="0"/>
    </xf>
    <xf numFmtId="3" fontId="58" fillId="38" borderId="40" xfId="0" applyNumberFormat="1" applyFont="1" applyFill="1" applyBorder="1" applyAlignment="1" applyProtection="1">
      <alignment/>
      <protection locked="0"/>
    </xf>
    <xf numFmtId="3" fontId="58" fillId="38" borderId="41" xfId="0" applyNumberFormat="1" applyFont="1" applyFill="1" applyBorder="1" applyAlignment="1" applyProtection="1">
      <alignment/>
      <protection locked="0"/>
    </xf>
    <xf numFmtId="3" fontId="58" fillId="38" borderId="42" xfId="0" applyNumberFormat="1" applyFont="1" applyFill="1" applyBorder="1" applyAlignment="1" applyProtection="1">
      <alignment/>
      <protection locked="0"/>
    </xf>
    <xf numFmtId="0" fontId="29" fillId="36" borderId="21" xfId="0" applyFont="1" applyFill="1" applyBorder="1" applyAlignment="1" applyProtection="1">
      <alignment horizontal="center"/>
      <protection locked="0"/>
    </xf>
    <xf numFmtId="0" fontId="29" fillId="36" borderId="5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2" fillId="33" borderId="53" xfId="0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2" fillId="39" borderId="21" xfId="0" applyFont="1" applyFill="1" applyBorder="1" applyAlignment="1" applyProtection="1">
      <alignment horizontal="center" vertical="center" wrapText="1"/>
      <protection locked="0"/>
    </xf>
    <xf numFmtId="4" fontId="52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52" fillId="39" borderId="21" xfId="0" applyFont="1" applyFill="1" applyBorder="1" applyAlignment="1" applyProtection="1">
      <alignment horizontal="center"/>
      <protection locked="0"/>
    </xf>
    <xf numFmtId="4" fontId="52" fillId="39" borderId="21" xfId="0" applyNumberFormat="1" applyFont="1" applyFill="1" applyBorder="1" applyAlignment="1" applyProtection="1">
      <alignment horizontal="center"/>
      <protection locked="0"/>
    </xf>
    <xf numFmtId="49" fontId="60" fillId="37" borderId="5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4" fontId="52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52" fillId="39" borderId="21" xfId="0" applyFont="1" applyFill="1" applyBorder="1" applyAlignment="1" applyProtection="1">
      <alignment horizontal="center" wrapText="1"/>
      <protection locked="0"/>
    </xf>
    <xf numFmtId="4" fontId="52" fillId="39" borderId="22" xfId="0" applyNumberFormat="1" applyFont="1" applyFill="1" applyBorder="1" applyAlignment="1" applyProtection="1">
      <alignment horizontal="center"/>
      <protection locked="0"/>
    </xf>
    <xf numFmtId="49" fontId="60" fillId="37" borderId="45" xfId="0" applyNumberFormat="1" applyFont="1" applyFill="1" applyBorder="1" applyAlignment="1" applyProtection="1">
      <alignment horizontal="center"/>
      <protection locked="0"/>
    </xf>
    <xf numFmtId="49" fontId="60" fillId="37" borderId="42" xfId="0" applyNumberFormat="1" applyFont="1" applyFill="1" applyBorder="1" applyAlignment="1" applyProtection="1">
      <alignment horizontal="center"/>
      <protection locked="0"/>
    </xf>
    <xf numFmtId="49" fontId="60" fillId="37" borderId="48" xfId="0" applyNumberFormat="1" applyFont="1" applyFill="1" applyBorder="1" applyAlignment="1" applyProtection="1">
      <alignment horizontal="center"/>
      <protection locked="0"/>
    </xf>
    <xf numFmtId="0" fontId="0" fillId="9" borderId="43" xfId="0" applyFill="1" applyBorder="1" applyAlignment="1" applyProtection="1">
      <alignment/>
      <protection locked="0"/>
    </xf>
    <xf numFmtId="3" fontId="58" fillId="36" borderId="54" xfId="0" applyNumberFormat="1" applyFont="1" applyFill="1" applyBorder="1" applyAlignment="1" applyProtection="1">
      <alignment/>
      <protection locked="0"/>
    </xf>
    <xf numFmtId="0" fontId="0" fillId="9" borderId="21" xfId="0" applyFill="1" applyBorder="1" applyAlignment="1" applyProtection="1">
      <alignment/>
      <protection locked="0"/>
    </xf>
    <xf numFmtId="0" fontId="0" fillId="9" borderId="24" xfId="0" applyFill="1" applyBorder="1" applyAlignment="1" applyProtection="1">
      <alignment/>
      <protection locked="0"/>
    </xf>
    <xf numFmtId="0" fontId="0" fillId="9" borderId="50" xfId="0" applyFill="1" applyBorder="1" applyAlignment="1" applyProtection="1">
      <alignment/>
      <protection locked="0"/>
    </xf>
    <xf numFmtId="0" fontId="52" fillId="39" borderId="50" xfId="0" applyFont="1" applyFill="1" applyBorder="1" applyAlignment="1" applyProtection="1">
      <alignment vertical="center" wrapText="1"/>
      <protection locked="0"/>
    </xf>
    <xf numFmtId="4" fontId="41" fillId="0" borderId="0" xfId="0" applyNumberFormat="1" applyFont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/>
    </xf>
    <xf numFmtId="10" fontId="0" fillId="0" borderId="24" xfId="0" applyNumberFormat="1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 horizontal="right"/>
      <protection/>
    </xf>
    <xf numFmtId="4" fontId="0" fillId="0" borderId="24" xfId="0" applyNumberFormat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" fontId="0" fillId="0" borderId="55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4" fontId="31" fillId="0" borderId="56" xfId="0" applyNumberFormat="1" applyFont="1" applyBorder="1" applyAlignment="1" applyProtection="1">
      <alignment/>
      <protection/>
    </xf>
    <xf numFmtId="4" fontId="31" fillId="0" borderId="22" xfId="0" applyNumberFormat="1" applyFont="1" applyBorder="1" applyAlignment="1" applyProtection="1">
      <alignment/>
      <protection/>
    </xf>
    <xf numFmtId="4" fontId="31" fillId="0" borderId="52" xfId="0" applyNumberFormat="1" applyFont="1" applyBorder="1" applyAlignment="1" applyProtection="1">
      <alignment/>
      <protection/>
    </xf>
    <xf numFmtId="4" fontId="31" fillId="0" borderId="45" xfId="0" applyNumberFormat="1" applyFont="1" applyBorder="1" applyAlignment="1" applyProtection="1">
      <alignment/>
      <protection/>
    </xf>
    <xf numFmtId="4" fontId="0" fillId="36" borderId="57" xfId="0" applyNumberFormat="1" applyFill="1" applyBorder="1" applyAlignment="1" applyProtection="1">
      <alignment/>
      <protection/>
    </xf>
    <xf numFmtId="4" fontId="0" fillId="36" borderId="47" xfId="0" applyNumberFormat="1" applyFill="1" applyBorder="1" applyAlignment="1" applyProtection="1">
      <alignment/>
      <protection/>
    </xf>
    <xf numFmtId="4" fontId="0" fillId="36" borderId="58" xfId="0" applyNumberFormat="1" applyFill="1" applyBorder="1" applyAlignment="1" applyProtection="1">
      <alignment/>
      <protection/>
    </xf>
    <xf numFmtId="4" fontId="0" fillId="36" borderId="48" xfId="0" applyNumberFormat="1" applyFill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0" fontId="52" fillId="40" borderId="21" xfId="0" applyFont="1" applyFill="1" applyBorder="1" applyAlignment="1" applyProtection="1">
      <alignment horizontal="center" vertical="center" wrapText="1"/>
      <protection locked="0"/>
    </xf>
    <xf numFmtId="4" fontId="52" fillId="40" borderId="21" xfId="0" applyNumberFormat="1" applyFont="1" applyFill="1" applyBorder="1" applyAlignment="1" applyProtection="1">
      <alignment horizontal="center" vertical="center" wrapText="1"/>
      <protection locked="0"/>
    </xf>
    <xf numFmtId="0" fontId="52" fillId="40" borderId="21" xfId="0" applyFont="1" applyFill="1" applyBorder="1" applyAlignment="1" applyProtection="1">
      <alignment horizontal="center"/>
      <protection locked="0"/>
    </xf>
    <xf numFmtId="4" fontId="52" fillId="40" borderId="21" xfId="0" applyNumberFormat="1" applyFont="1" applyFill="1" applyBorder="1" applyAlignment="1" applyProtection="1">
      <alignment horizontal="center"/>
      <protection locked="0"/>
    </xf>
    <xf numFmtId="4" fontId="52" fillId="40" borderId="22" xfId="0" applyNumberFormat="1" applyFont="1" applyFill="1" applyBorder="1" applyAlignment="1" applyProtection="1">
      <alignment horizontal="center" vertical="center" wrapText="1"/>
      <protection locked="0"/>
    </xf>
    <xf numFmtId="0" fontId="52" fillId="40" borderId="21" xfId="0" applyFont="1" applyFill="1" applyBorder="1" applyAlignment="1" applyProtection="1">
      <alignment horizontal="center" wrapText="1"/>
      <protection locked="0"/>
    </xf>
    <xf numFmtId="4" fontId="52" fillId="40" borderId="22" xfId="0" applyNumberFormat="1" applyFont="1" applyFill="1" applyBorder="1" applyAlignment="1" applyProtection="1">
      <alignment horizontal="center"/>
      <protection locked="0"/>
    </xf>
    <xf numFmtId="0" fontId="52" fillId="40" borderId="50" xfId="0" applyFont="1" applyFill="1" applyBorder="1" applyAlignment="1" applyProtection="1">
      <alignment vertical="center" wrapText="1"/>
      <protection locked="0"/>
    </xf>
    <xf numFmtId="4" fontId="0" fillId="0" borderId="24" xfId="0" applyNumberFormat="1" applyFont="1" applyFill="1" applyBorder="1" applyAlignment="1" applyProtection="1">
      <alignment horizontal="center"/>
      <protection/>
    </xf>
    <xf numFmtId="4" fontId="0" fillId="38" borderId="47" xfId="0" applyNumberFormat="1" applyFont="1" applyFill="1" applyBorder="1" applyAlignment="1" applyProtection="1">
      <alignment/>
      <protection/>
    </xf>
    <xf numFmtId="4" fontId="0" fillId="38" borderId="48" xfId="0" applyNumberFormat="1" applyFont="1" applyFill="1" applyBorder="1" applyAlignment="1" applyProtection="1">
      <alignment/>
      <protection/>
    </xf>
    <xf numFmtId="3" fontId="58" fillId="38" borderId="46" xfId="0" applyNumberFormat="1" applyFont="1" applyFill="1" applyBorder="1" applyAlignment="1" applyProtection="1">
      <alignment/>
      <protection/>
    </xf>
    <xf numFmtId="4" fontId="58" fillId="38" borderId="49" xfId="0" applyNumberFormat="1" applyFont="1" applyFill="1" applyBorder="1" applyAlignment="1" applyProtection="1">
      <alignment/>
      <protection/>
    </xf>
    <xf numFmtId="0" fontId="52" fillId="35" borderId="21" xfId="0" applyFont="1" applyFill="1" applyBorder="1" applyAlignment="1" applyProtection="1">
      <alignment horizontal="center"/>
      <protection locked="0"/>
    </xf>
    <xf numFmtId="0" fontId="29" fillId="36" borderId="47" xfId="0" applyFont="1" applyFill="1" applyBorder="1" applyAlignment="1" applyProtection="1">
      <alignment horizontal="center"/>
      <protection locked="0"/>
    </xf>
    <xf numFmtId="9" fontId="0" fillId="0" borderId="0" xfId="0" applyNumberFormat="1" applyAlignment="1">
      <alignment/>
    </xf>
    <xf numFmtId="0" fontId="61" fillId="0" borderId="0" xfId="0" applyFont="1" applyAlignment="1" applyProtection="1">
      <alignment vertical="top" wrapText="1"/>
      <protection/>
    </xf>
    <xf numFmtId="0" fontId="61" fillId="0" borderId="0" xfId="0" applyFont="1" applyAlignment="1" applyProtection="1">
      <alignment/>
      <protection/>
    </xf>
    <xf numFmtId="4" fontId="58" fillId="9" borderId="24" xfId="0" applyNumberFormat="1" applyFont="1" applyFill="1" applyBorder="1" applyAlignment="1" applyProtection="1">
      <alignment horizontal="center"/>
      <protection/>
    </xf>
    <xf numFmtId="3" fontId="55" fillId="0" borderId="24" xfId="0" applyNumberFormat="1" applyFont="1" applyBorder="1" applyAlignment="1" applyProtection="1">
      <alignment/>
      <protection/>
    </xf>
    <xf numFmtId="0" fontId="29" fillId="36" borderId="47" xfId="0" applyFont="1" applyFill="1" applyBorder="1" applyAlignment="1" applyProtection="1">
      <alignment horizontal="center"/>
      <protection locked="0"/>
    </xf>
    <xf numFmtId="0" fontId="61" fillId="0" borderId="20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55" fillId="0" borderId="21" xfId="0" applyFont="1" applyBorder="1" applyAlignment="1" applyProtection="1">
      <alignment horizontal="center"/>
      <protection locked="0"/>
    </xf>
    <xf numFmtId="0" fontId="59" fillId="35" borderId="23" xfId="0" applyFont="1" applyFill="1" applyBorder="1" applyAlignment="1" applyProtection="1">
      <alignment horizontal="center"/>
      <protection locked="0"/>
    </xf>
    <xf numFmtId="0" fontId="59" fillId="35" borderId="59" xfId="0" applyFont="1" applyFill="1" applyBorder="1" applyAlignment="1" applyProtection="1">
      <alignment horizontal="center"/>
      <protection locked="0"/>
    </xf>
    <xf numFmtId="0" fontId="59" fillId="35" borderId="35" xfId="0" applyFont="1" applyFill="1" applyBorder="1" applyAlignment="1" applyProtection="1">
      <alignment horizontal="center"/>
      <protection locked="0"/>
    </xf>
    <xf numFmtId="0" fontId="59" fillId="35" borderId="21" xfId="0" applyFont="1" applyFill="1" applyBorder="1" applyAlignment="1" applyProtection="1">
      <alignment horizontal="center"/>
      <protection locked="0"/>
    </xf>
    <xf numFmtId="0" fontId="52" fillId="35" borderId="23" xfId="0" applyFont="1" applyFill="1" applyBorder="1" applyAlignment="1" applyProtection="1">
      <alignment horizontal="center"/>
      <protection locked="0"/>
    </xf>
    <xf numFmtId="0" fontId="52" fillId="35" borderId="47" xfId="0" applyFont="1" applyFill="1" applyBorder="1" applyAlignment="1" applyProtection="1">
      <alignment horizontal="center"/>
      <protection locked="0"/>
    </xf>
    <xf numFmtId="0" fontId="29" fillId="36" borderId="60" xfId="0" applyFont="1" applyFill="1" applyBorder="1" applyAlignment="1" applyProtection="1">
      <alignment horizontal="center"/>
      <protection locked="0"/>
    </xf>
    <xf numFmtId="0" fontId="29" fillId="36" borderId="61" xfId="0" applyFont="1" applyFill="1" applyBorder="1" applyAlignment="1" applyProtection="1">
      <alignment horizontal="center"/>
      <protection locked="0"/>
    </xf>
    <xf numFmtId="0" fontId="55" fillId="0" borderId="50" xfId="0" applyFont="1" applyBorder="1" applyAlignment="1" applyProtection="1">
      <alignment horizontal="center"/>
      <protection locked="0"/>
    </xf>
    <xf numFmtId="0" fontId="55" fillId="0" borderId="51" xfId="0" applyFont="1" applyBorder="1" applyAlignment="1" applyProtection="1">
      <alignment horizontal="left"/>
      <protection locked="0"/>
    </xf>
    <xf numFmtId="0" fontId="55" fillId="0" borderId="44" xfId="0" applyFont="1" applyBorder="1" applyAlignment="1" applyProtection="1">
      <alignment horizontal="left"/>
      <protection locked="0"/>
    </xf>
    <xf numFmtId="0" fontId="52" fillId="35" borderId="21" xfId="0" applyFont="1" applyFill="1" applyBorder="1" applyAlignment="1" applyProtection="1">
      <alignment horizontal="center"/>
      <protection locked="0"/>
    </xf>
    <xf numFmtId="0" fontId="52" fillId="35" borderId="50" xfId="0" applyFont="1" applyFill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 applyProtection="1">
      <alignment horizontal="center"/>
      <protection locked="0"/>
    </xf>
    <xf numFmtId="0" fontId="29" fillId="36" borderId="21" xfId="0" applyFont="1" applyFill="1" applyBorder="1" applyAlignment="1" applyProtection="1">
      <alignment horizontal="center"/>
      <protection locked="0"/>
    </xf>
    <xf numFmtId="0" fontId="29" fillId="36" borderId="50" xfId="0" applyFont="1" applyFill="1" applyBorder="1" applyAlignment="1" applyProtection="1">
      <alignment horizontal="center" vertical="center" wrapText="1"/>
      <protection locked="0"/>
    </xf>
    <xf numFmtId="0" fontId="35" fillId="36" borderId="23" xfId="0" applyFont="1" applyFill="1" applyBorder="1" applyAlignment="1" applyProtection="1">
      <alignment horizontal="center"/>
      <protection locked="0"/>
    </xf>
    <xf numFmtId="0" fontId="35" fillId="36" borderId="59" xfId="0" applyFont="1" applyFill="1" applyBorder="1" applyAlignment="1" applyProtection="1">
      <alignment horizontal="center"/>
      <protection locked="0"/>
    </xf>
    <xf numFmtId="0" fontId="35" fillId="36" borderId="35" xfId="0" applyFont="1" applyFill="1" applyBorder="1" applyAlignment="1" applyProtection="1">
      <alignment horizontal="center"/>
      <protection locked="0"/>
    </xf>
    <xf numFmtId="0" fontId="35" fillId="36" borderId="21" xfId="0" applyFont="1" applyFill="1" applyBorder="1" applyAlignment="1" applyProtection="1">
      <alignment horizontal="center"/>
      <protection locked="0"/>
    </xf>
    <xf numFmtId="0" fontId="29" fillId="36" borderId="23" xfId="0" applyFont="1" applyFill="1" applyBorder="1" applyAlignment="1" applyProtection="1">
      <alignment horizontal="center"/>
      <protection locked="0"/>
    </xf>
    <xf numFmtId="0" fontId="29" fillId="36" borderId="47" xfId="0" applyFont="1" applyFill="1" applyBorder="1" applyAlignment="1" applyProtection="1">
      <alignment horizontal="center"/>
      <protection locked="0"/>
    </xf>
    <xf numFmtId="0" fontId="29" fillId="38" borderId="60" xfId="0" applyFont="1" applyFill="1" applyBorder="1" applyAlignment="1" applyProtection="1">
      <alignment horizontal="center"/>
      <protection locked="0"/>
    </xf>
    <xf numFmtId="0" fontId="29" fillId="38" borderId="61" xfId="0" applyFont="1" applyFill="1" applyBorder="1" applyAlignment="1" applyProtection="1">
      <alignment horizontal="center"/>
      <protection locked="0"/>
    </xf>
    <xf numFmtId="0" fontId="52" fillId="39" borderId="21" xfId="0" applyFont="1" applyFill="1" applyBorder="1" applyAlignment="1" applyProtection="1">
      <alignment horizontal="center"/>
      <protection locked="0"/>
    </xf>
    <xf numFmtId="0" fontId="52" fillId="39" borderId="50" xfId="0" applyFont="1" applyFill="1" applyBorder="1" applyAlignment="1" applyProtection="1">
      <alignment horizontal="center" vertical="center" wrapText="1"/>
      <protection locked="0"/>
    </xf>
    <xf numFmtId="0" fontId="59" fillId="39" borderId="23" xfId="0" applyFont="1" applyFill="1" applyBorder="1" applyAlignment="1" applyProtection="1">
      <alignment horizontal="center"/>
      <protection locked="0"/>
    </xf>
    <xf numFmtId="0" fontId="59" fillId="39" borderId="59" xfId="0" applyFont="1" applyFill="1" applyBorder="1" applyAlignment="1" applyProtection="1">
      <alignment horizontal="center"/>
      <protection locked="0"/>
    </xf>
    <xf numFmtId="0" fontId="59" fillId="39" borderId="35" xfId="0" applyFont="1" applyFill="1" applyBorder="1" applyAlignment="1" applyProtection="1">
      <alignment horizontal="center"/>
      <protection locked="0"/>
    </xf>
    <xf numFmtId="0" fontId="59" fillId="39" borderId="21" xfId="0" applyFont="1" applyFill="1" applyBorder="1" applyAlignment="1" applyProtection="1">
      <alignment horizontal="center"/>
      <protection locked="0"/>
    </xf>
    <xf numFmtId="0" fontId="52" fillId="39" borderId="23" xfId="0" applyFont="1" applyFill="1" applyBorder="1" applyAlignment="1" applyProtection="1">
      <alignment horizontal="center"/>
      <protection locked="0"/>
    </xf>
    <xf numFmtId="0" fontId="52" fillId="39" borderId="47" xfId="0" applyFont="1" applyFill="1" applyBorder="1" applyAlignment="1" applyProtection="1">
      <alignment horizontal="center"/>
      <protection locked="0"/>
    </xf>
    <xf numFmtId="0" fontId="52" fillId="40" borderId="21" xfId="0" applyFont="1" applyFill="1" applyBorder="1" applyAlignment="1" applyProtection="1">
      <alignment horizontal="center"/>
      <protection locked="0"/>
    </xf>
    <xf numFmtId="0" fontId="52" fillId="40" borderId="50" xfId="0" applyFont="1" applyFill="1" applyBorder="1" applyAlignment="1" applyProtection="1">
      <alignment horizontal="center" vertical="center" wrapText="1"/>
      <protection locked="0"/>
    </xf>
    <xf numFmtId="0" fontId="59" fillId="40" borderId="23" xfId="0" applyFont="1" applyFill="1" applyBorder="1" applyAlignment="1" applyProtection="1">
      <alignment horizontal="center"/>
      <protection locked="0"/>
    </xf>
    <xf numFmtId="0" fontId="59" fillId="40" borderId="59" xfId="0" applyFont="1" applyFill="1" applyBorder="1" applyAlignment="1" applyProtection="1">
      <alignment horizontal="center"/>
      <protection locked="0"/>
    </xf>
    <xf numFmtId="0" fontId="59" fillId="40" borderId="35" xfId="0" applyFont="1" applyFill="1" applyBorder="1" applyAlignment="1" applyProtection="1">
      <alignment horizontal="center"/>
      <protection locked="0"/>
    </xf>
    <xf numFmtId="0" fontId="59" fillId="40" borderId="21" xfId="0" applyFont="1" applyFill="1" applyBorder="1" applyAlignment="1" applyProtection="1">
      <alignment horizontal="center"/>
      <protection locked="0"/>
    </xf>
    <xf numFmtId="0" fontId="52" fillId="40" borderId="23" xfId="0" applyFont="1" applyFill="1" applyBorder="1" applyAlignment="1" applyProtection="1">
      <alignment horizontal="center"/>
      <protection locked="0"/>
    </xf>
    <xf numFmtId="0" fontId="52" fillId="40" borderId="47" xfId="0" applyFont="1" applyFill="1" applyBorder="1" applyAlignment="1" applyProtection="1">
      <alignment horizontal="center"/>
      <protection locked="0"/>
    </xf>
    <xf numFmtId="0" fontId="61" fillId="0" borderId="62" xfId="0" applyFont="1" applyBorder="1" applyAlignment="1" applyProtection="1">
      <alignment horizontal="left" vertical="top"/>
      <protection/>
    </xf>
    <xf numFmtId="0" fontId="61" fillId="0" borderId="63" xfId="0" applyFont="1" applyBorder="1" applyAlignment="1" applyProtection="1">
      <alignment horizontal="left" vertical="top"/>
      <protection/>
    </xf>
    <xf numFmtId="0" fontId="61" fillId="0" borderId="64" xfId="0" applyFont="1" applyBorder="1" applyAlignment="1" applyProtection="1">
      <alignment horizontal="left" vertical="top"/>
      <protection/>
    </xf>
    <xf numFmtId="0" fontId="61" fillId="0" borderId="65" xfId="0" applyFont="1" applyFill="1" applyBorder="1" applyAlignment="1" applyProtection="1">
      <alignment horizontal="left" vertical="top" wrapText="1"/>
      <protection/>
    </xf>
    <xf numFmtId="0" fontId="61" fillId="0" borderId="59" xfId="0" applyFont="1" applyFill="1" applyBorder="1" applyAlignment="1" applyProtection="1">
      <alignment horizontal="left" vertical="top" wrapText="1"/>
      <protection/>
    </xf>
    <xf numFmtId="0" fontId="61" fillId="0" borderId="47" xfId="0" applyFont="1" applyFill="1" applyBorder="1" applyAlignment="1" applyProtection="1">
      <alignment horizontal="left" vertical="top" wrapText="1"/>
      <protection/>
    </xf>
    <xf numFmtId="0" fontId="61" fillId="0" borderId="0" xfId="0" applyFont="1" applyAlignment="1" applyProtection="1">
      <alignment horizontal="left" vertical="top" wrapText="1"/>
      <protection/>
    </xf>
    <xf numFmtId="0" fontId="61" fillId="0" borderId="0" xfId="0" applyFont="1" applyAlignment="1" applyProtection="1">
      <alignment horizontal="left" vertical="top" wrapText="1"/>
      <protection/>
    </xf>
    <xf numFmtId="0" fontId="61" fillId="0" borderId="65" xfId="0" applyFont="1" applyBorder="1" applyAlignment="1" applyProtection="1">
      <alignment horizontal="left" vertical="top"/>
      <protection/>
    </xf>
    <xf numFmtId="0" fontId="61" fillId="0" borderId="59" xfId="0" applyFont="1" applyBorder="1" applyAlignment="1" applyProtection="1">
      <alignment horizontal="left" vertical="top"/>
      <protection/>
    </xf>
    <xf numFmtId="0" fontId="61" fillId="0" borderId="47" xfId="0" applyFont="1" applyBorder="1" applyAlignment="1" applyProtection="1">
      <alignment horizontal="left" vertical="top"/>
      <protection/>
    </xf>
    <xf numFmtId="0" fontId="61" fillId="0" borderId="65" xfId="0" applyFont="1" applyBorder="1" applyAlignment="1" applyProtection="1">
      <alignment horizontal="left" vertical="top" wrapText="1"/>
      <protection/>
    </xf>
    <xf numFmtId="0" fontId="61" fillId="0" borderId="65" xfId="0" applyFont="1" applyBorder="1" applyAlignment="1" applyProtection="1">
      <alignment horizontal="center"/>
      <protection/>
    </xf>
    <xf numFmtId="0" fontId="61" fillId="0" borderId="59" xfId="0" applyFont="1" applyBorder="1" applyAlignment="1" applyProtection="1">
      <alignment horizontal="center"/>
      <protection/>
    </xf>
    <xf numFmtId="0" fontId="61" fillId="0" borderId="47" xfId="0" applyFont="1" applyBorder="1" applyAlignment="1" applyProtection="1">
      <alignment horizontal="center"/>
      <protection/>
    </xf>
    <xf numFmtId="0" fontId="61" fillId="0" borderId="27" xfId="0" applyFont="1" applyBorder="1" applyAlignment="1" applyProtection="1">
      <alignment horizontal="left"/>
      <protection/>
    </xf>
    <xf numFmtId="0" fontId="61" fillId="0" borderId="21" xfId="0" applyFont="1" applyBorder="1" applyAlignment="1" applyProtection="1">
      <alignment horizontal="left"/>
      <protection/>
    </xf>
    <xf numFmtId="0" fontId="61" fillId="0" borderId="22" xfId="0" applyFont="1" applyBorder="1" applyAlignment="1" applyProtection="1">
      <alignment horizontal="left"/>
      <protection/>
    </xf>
    <xf numFmtId="0" fontId="61" fillId="0" borderId="59" xfId="0" applyFont="1" applyBorder="1" applyAlignment="1" applyProtection="1">
      <alignment horizontal="left" vertical="top" wrapText="1"/>
      <protection/>
    </xf>
    <xf numFmtId="0" fontId="61" fillId="0" borderId="47" xfId="0" applyFont="1" applyBorder="1" applyAlignment="1" applyProtection="1">
      <alignment horizontal="left" vertical="top" wrapText="1"/>
      <protection/>
    </xf>
    <xf numFmtId="0" fontId="61" fillId="0" borderId="65" xfId="0" applyFont="1" applyBorder="1" applyAlignment="1" applyProtection="1">
      <alignment horizontal="left" vertical="center"/>
      <protection/>
    </xf>
    <xf numFmtId="0" fontId="61" fillId="0" borderId="59" xfId="0" applyFont="1" applyBorder="1" applyAlignment="1" applyProtection="1">
      <alignment horizontal="left" vertical="center"/>
      <protection/>
    </xf>
    <xf numFmtId="0" fontId="61" fillId="0" borderId="47" xfId="0" applyFont="1" applyBorder="1" applyAlignment="1" applyProtection="1">
      <alignment horizontal="left" vertical="center"/>
      <protection/>
    </xf>
    <xf numFmtId="0" fontId="61" fillId="0" borderId="27" xfId="0" applyFont="1" applyBorder="1" applyAlignment="1" applyProtection="1">
      <alignment horizontal="left" vertical="center"/>
      <protection/>
    </xf>
    <xf numFmtId="0" fontId="61" fillId="0" borderId="21" xfId="0" applyFont="1" applyBorder="1" applyAlignment="1" applyProtection="1">
      <alignment horizontal="left" vertical="center"/>
      <protection/>
    </xf>
    <xf numFmtId="0" fontId="61" fillId="0" borderId="22" xfId="0" applyFont="1" applyBorder="1" applyAlignment="1" applyProtection="1">
      <alignment horizontal="left" vertical="center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61" fillId="0" borderId="24" xfId="0" applyFont="1" applyBorder="1" applyAlignment="1" applyProtection="1">
      <alignment horizontal="left" vertical="center"/>
      <protection/>
    </xf>
    <xf numFmtId="0" fontId="61" fillId="0" borderId="52" xfId="0" applyFont="1" applyBorder="1" applyAlignment="1" applyProtection="1">
      <alignment horizontal="left" vertical="center"/>
      <protection/>
    </xf>
    <xf numFmtId="0" fontId="61" fillId="0" borderId="66" xfId="0" applyFont="1" applyBorder="1" applyAlignment="1" applyProtection="1">
      <alignment horizontal="left" vertical="center"/>
      <protection/>
    </xf>
    <xf numFmtId="0" fontId="61" fillId="0" borderId="67" xfId="0" applyFont="1" applyBorder="1" applyAlignment="1" applyProtection="1">
      <alignment horizontal="left" vertical="center"/>
      <protection/>
    </xf>
    <xf numFmtId="0" fontId="61" fillId="0" borderId="57" xfId="0" applyFont="1" applyBorder="1" applyAlignment="1" applyProtection="1">
      <alignment horizontal="left" vertical="center"/>
      <protection/>
    </xf>
    <xf numFmtId="0" fontId="61" fillId="0" borderId="65" xfId="0" applyFont="1" applyBorder="1" applyAlignment="1" applyProtection="1">
      <alignment horizontal="left"/>
      <protection/>
    </xf>
    <xf numFmtId="0" fontId="61" fillId="0" borderId="59" xfId="0" applyFont="1" applyBorder="1" applyAlignment="1" applyProtection="1">
      <alignment horizontal="left"/>
      <protection/>
    </xf>
    <xf numFmtId="0" fontId="61" fillId="0" borderId="47" xfId="0" applyFont="1" applyBorder="1" applyAlignment="1" applyProtection="1">
      <alignment horizontal="left"/>
      <protection/>
    </xf>
    <xf numFmtId="0" fontId="61" fillId="0" borderId="65" xfId="0" applyFont="1" applyBorder="1" applyAlignment="1" applyProtection="1">
      <alignment horizontal="left" vertical="center" wrapText="1"/>
      <protection/>
    </xf>
    <xf numFmtId="0" fontId="61" fillId="0" borderId="59" xfId="0" applyFont="1" applyBorder="1" applyAlignment="1" applyProtection="1">
      <alignment horizontal="left" vertical="center" wrapText="1"/>
      <protection/>
    </xf>
    <xf numFmtId="0" fontId="61" fillId="0" borderId="47" xfId="0" applyFont="1" applyBorder="1" applyAlignment="1" applyProtection="1">
      <alignment horizontal="left" vertical="center" wrapText="1"/>
      <protection/>
    </xf>
    <xf numFmtId="0" fontId="61" fillId="0" borderId="65" xfId="0" applyFont="1" applyBorder="1" applyAlignment="1" applyProtection="1">
      <alignment horizontal="center" vertical="top"/>
      <protection/>
    </xf>
    <xf numFmtId="0" fontId="61" fillId="0" borderId="59" xfId="0" applyFont="1" applyBorder="1" applyAlignment="1" applyProtection="1">
      <alignment horizontal="center" vertical="top"/>
      <protection/>
    </xf>
    <xf numFmtId="0" fontId="61" fillId="0" borderId="47" xfId="0" applyFont="1" applyBorder="1" applyAlignment="1" applyProtection="1">
      <alignment horizontal="center" vertical="top"/>
      <protection/>
    </xf>
    <xf numFmtId="0" fontId="61" fillId="0" borderId="27" xfId="0" applyFont="1" applyFill="1" applyBorder="1" applyAlignment="1" applyProtection="1">
      <alignment horizontal="left" vertical="center"/>
      <protection/>
    </xf>
    <xf numFmtId="0" fontId="61" fillId="0" borderId="21" xfId="0" applyFont="1" applyFill="1" applyBorder="1" applyAlignment="1" applyProtection="1">
      <alignment horizontal="left" vertical="center"/>
      <protection/>
    </xf>
    <xf numFmtId="0" fontId="61" fillId="0" borderId="22" xfId="0" applyFont="1" applyFill="1" applyBorder="1" applyAlignment="1" applyProtection="1">
      <alignment horizontal="left" vertical="center"/>
      <protection/>
    </xf>
    <xf numFmtId="0" fontId="37" fillId="33" borderId="68" xfId="0" applyFont="1" applyFill="1" applyBorder="1" applyAlignment="1" applyProtection="1">
      <alignment horizontal="center" vertical="center" wrapText="1"/>
      <protection/>
    </xf>
    <xf numFmtId="0" fontId="37" fillId="33" borderId="69" xfId="0" applyFont="1" applyFill="1" applyBorder="1" applyAlignment="1" applyProtection="1">
      <alignment horizontal="center" vertical="center" wrapText="1"/>
      <protection/>
    </xf>
    <xf numFmtId="0" fontId="37" fillId="33" borderId="7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/>
      <protection locked="0"/>
    </xf>
    <xf numFmtId="0" fontId="36" fillId="0" borderId="16" xfId="0" applyFont="1" applyFill="1" applyBorder="1" applyAlignment="1" applyProtection="1">
      <alignment horizontal="center" vertical="center" wrapText="1"/>
      <protection/>
    </xf>
    <xf numFmtId="0" fontId="36" fillId="0" borderId="71" xfId="0" applyFont="1" applyFill="1" applyBorder="1" applyAlignment="1" applyProtection="1">
      <alignment horizontal="center" vertical="center" wrapText="1"/>
      <protection/>
    </xf>
    <xf numFmtId="0" fontId="36" fillId="0" borderId="17" xfId="0" applyFont="1" applyFill="1" applyBorder="1" applyAlignment="1" applyProtection="1">
      <alignment horizontal="center" vertical="center" wrapText="1"/>
      <protection/>
    </xf>
    <xf numFmtId="0" fontId="61" fillId="0" borderId="66" xfId="0" applyFont="1" applyBorder="1" applyAlignment="1" applyProtection="1">
      <alignment horizontal="left" vertical="center" wrapText="1"/>
      <protection/>
    </xf>
    <xf numFmtId="0" fontId="61" fillId="0" borderId="67" xfId="0" applyFont="1" applyBorder="1" applyAlignment="1" applyProtection="1">
      <alignment horizontal="left" vertical="center" wrapText="1"/>
      <protection/>
    </xf>
    <xf numFmtId="0" fontId="61" fillId="0" borderId="57" xfId="0" applyFont="1" applyBorder="1" applyAlignment="1" applyProtection="1">
      <alignment horizontal="left" vertical="center" wrapText="1"/>
      <protection/>
    </xf>
    <xf numFmtId="0" fontId="59" fillId="34" borderId="23" xfId="0" applyFont="1" applyFill="1" applyBorder="1" applyAlignment="1" applyProtection="1">
      <alignment horizontal="center"/>
      <protection locked="0"/>
    </xf>
    <xf numFmtId="0" fontId="59" fillId="34" borderId="59" xfId="0" applyFont="1" applyFill="1" applyBorder="1" applyAlignment="1" applyProtection="1">
      <alignment horizontal="center"/>
      <protection locked="0"/>
    </xf>
    <xf numFmtId="0" fontId="59" fillId="34" borderId="35" xfId="0" applyFont="1" applyFill="1" applyBorder="1" applyAlignment="1" applyProtection="1">
      <alignment horizontal="center"/>
      <protection locked="0"/>
    </xf>
    <xf numFmtId="0" fontId="59" fillId="34" borderId="21" xfId="0" applyFont="1" applyFill="1" applyBorder="1" applyAlignment="1" applyProtection="1">
      <alignment horizontal="center"/>
      <protection locked="0"/>
    </xf>
    <xf numFmtId="0" fontId="52" fillId="34" borderId="21" xfId="0" applyFont="1" applyFill="1" applyBorder="1" applyAlignment="1" applyProtection="1">
      <alignment horizontal="center" vertical="center" wrapText="1"/>
      <protection locked="0"/>
    </xf>
    <xf numFmtId="4" fontId="52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21" xfId="0" applyNumberFormat="1" applyFont="1" applyFill="1" applyBorder="1" applyAlignment="1" applyProtection="1">
      <alignment horizontal="center" vertical="center"/>
      <protection locked="0"/>
    </xf>
    <xf numFmtId="0" fontId="52" fillId="34" borderId="21" xfId="0" applyFont="1" applyFill="1" applyBorder="1" applyAlignment="1" applyProtection="1">
      <alignment horizontal="center"/>
      <protection locked="0"/>
    </xf>
    <xf numFmtId="4" fontId="52" fillId="34" borderId="21" xfId="0" applyNumberFormat="1" applyFont="1" applyFill="1" applyBorder="1" applyAlignment="1" applyProtection="1">
      <alignment horizontal="center"/>
      <protection locked="0"/>
    </xf>
    <xf numFmtId="0" fontId="52" fillId="34" borderId="23" xfId="0" applyFont="1" applyFill="1" applyBorder="1" applyAlignment="1" applyProtection="1">
      <alignment horizontal="center"/>
      <protection locked="0"/>
    </xf>
    <xf numFmtId="0" fontId="52" fillId="34" borderId="47" xfId="0" applyFont="1" applyFill="1" applyBorder="1" applyAlignment="1" applyProtection="1">
      <alignment horizontal="center"/>
      <protection locked="0"/>
    </xf>
    <xf numFmtId="4" fontId="5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2" fillId="34" borderId="21" xfId="0" applyFont="1" applyFill="1" applyBorder="1" applyAlignment="1" applyProtection="1">
      <alignment horizontal="center" wrapText="1"/>
      <protection locked="0"/>
    </xf>
    <xf numFmtId="4" fontId="52" fillId="34" borderId="22" xfId="0" applyNumberFormat="1" applyFont="1" applyFill="1" applyBorder="1" applyAlignment="1" applyProtection="1">
      <alignment horizontal="center"/>
      <protection locked="0"/>
    </xf>
    <xf numFmtId="0" fontId="55" fillId="0" borderId="24" xfId="0" applyFont="1" applyBorder="1" applyAlignment="1" applyProtection="1">
      <alignment/>
      <protection locked="0"/>
    </xf>
    <xf numFmtId="3" fontId="58" fillId="36" borderId="46" xfId="0" applyNumberFormat="1" applyFont="1" applyFill="1" applyBorder="1" applyAlignment="1" applyProtection="1">
      <alignment/>
      <protection locked="0"/>
    </xf>
    <xf numFmtId="0" fontId="52" fillId="34" borderId="21" xfId="0" applyFont="1" applyFill="1" applyBorder="1" applyAlignment="1" applyProtection="1">
      <alignment horizontal="center"/>
      <protection locked="0"/>
    </xf>
    <xf numFmtId="0" fontId="52" fillId="34" borderId="50" xfId="0" applyFont="1" applyFill="1" applyBorder="1" applyAlignment="1" applyProtection="1">
      <alignment horizontal="center" vertical="center" wrapText="1"/>
      <protection locked="0"/>
    </xf>
    <xf numFmtId="0" fontId="52" fillId="34" borderId="50" xfId="0" applyFont="1" applyFill="1" applyBorder="1" applyAlignment="1" applyProtection="1">
      <alignment vertical="center" wrapText="1"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9" fillId="0" borderId="73" xfId="0" applyFont="1" applyFill="1" applyBorder="1" applyAlignment="1" applyProtection="1">
      <alignment horizontal="center" vertical="center" wrapText="1"/>
      <protection/>
    </xf>
    <xf numFmtId="0" fontId="29" fillId="0" borderId="74" xfId="0" applyFont="1" applyFill="1" applyBorder="1" applyAlignment="1" applyProtection="1">
      <alignment horizontal="center" vertical="center" wrapText="1"/>
      <protection/>
    </xf>
    <xf numFmtId="0" fontId="62" fillId="34" borderId="60" xfId="0" applyFont="1" applyFill="1" applyBorder="1" applyAlignment="1" applyProtection="1">
      <alignment horizontal="center"/>
      <protection/>
    </xf>
    <xf numFmtId="0" fontId="62" fillId="34" borderId="75" xfId="0" applyFont="1" applyFill="1" applyBorder="1" applyAlignment="1" applyProtection="1">
      <alignment horizontal="center"/>
      <protection/>
    </xf>
    <xf numFmtId="0" fontId="62" fillId="34" borderId="61" xfId="0" applyFont="1" applyFill="1" applyBorder="1" applyAlignment="1" applyProtection="1">
      <alignment horizontal="center"/>
      <protection/>
    </xf>
    <xf numFmtId="0" fontId="62" fillId="35" borderId="60" xfId="0" applyFont="1" applyFill="1" applyBorder="1" applyAlignment="1" applyProtection="1">
      <alignment horizontal="center"/>
      <protection/>
    </xf>
    <xf numFmtId="0" fontId="62" fillId="35" borderId="75" xfId="0" applyFont="1" applyFill="1" applyBorder="1" applyAlignment="1" applyProtection="1">
      <alignment horizontal="center"/>
      <protection/>
    </xf>
    <xf numFmtId="0" fontId="36" fillId="36" borderId="76" xfId="0" applyFont="1" applyFill="1" applyBorder="1" applyAlignment="1" applyProtection="1">
      <alignment horizontal="center" vertical="center"/>
      <protection/>
    </xf>
    <xf numFmtId="0" fontId="36" fillId="36" borderId="77" xfId="0" applyFont="1" applyFill="1" applyBorder="1" applyAlignment="1" applyProtection="1">
      <alignment horizontal="center" vertical="center"/>
      <protection/>
    </xf>
    <xf numFmtId="0" fontId="36" fillId="36" borderId="78" xfId="0" applyFont="1" applyFill="1" applyBorder="1" applyAlignment="1" applyProtection="1">
      <alignment horizontal="center" vertical="center"/>
      <protection/>
    </xf>
    <xf numFmtId="0" fontId="62" fillId="41" borderId="79" xfId="0" applyFont="1" applyFill="1" applyBorder="1" applyAlignment="1" applyProtection="1">
      <alignment horizontal="center" vertical="center"/>
      <protection/>
    </xf>
    <xf numFmtId="0" fontId="62" fillId="41" borderId="78" xfId="0" applyFont="1" applyFill="1" applyBorder="1" applyAlignment="1" applyProtection="1">
      <alignment horizontal="center" vertical="center"/>
      <protection/>
    </xf>
    <xf numFmtId="0" fontId="36" fillId="42" borderId="79" xfId="0" applyFont="1" applyFill="1" applyBorder="1" applyAlignment="1" applyProtection="1">
      <alignment horizontal="center" vertical="center"/>
      <protection/>
    </xf>
    <xf numFmtId="0" fontId="36" fillId="42" borderId="78" xfId="0" applyFont="1" applyFill="1" applyBorder="1" applyAlignment="1" applyProtection="1">
      <alignment horizontal="center" vertical="center"/>
      <protection/>
    </xf>
    <xf numFmtId="0" fontId="36" fillId="33" borderId="76" xfId="0" applyFont="1" applyFill="1" applyBorder="1" applyAlignment="1" applyProtection="1">
      <alignment horizontal="center" vertical="center"/>
      <protection/>
    </xf>
    <xf numFmtId="0" fontId="36" fillId="33" borderId="78" xfId="0" applyFont="1" applyFill="1" applyBorder="1" applyAlignment="1" applyProtection="1">
      <alignment horizontal="center" vertical="center"/>
      <protection/>
    </xf>
    <xf numFmtId="0" fontId="52" fillId="34" borderId="30" xfId="0" applyFont="1" applyFill="1" applyBorder="1" applyAlignment="1" applyProtection="1">
      <alignment horizontal="center" vertical="center"/>
      <protection/>
    </xf>
    <xf numFmtId="0" fontId="52" fillId="34" borderId="50" xfId="0" applyFont="1" applyFill="1" applyBorder="1" applyAlignment="1" applyProtection="1">
      <alignment horizontal="center" vertical="center"/>
      <protection/>
    </xf>
    <xf numFmtId="0" fontId="52" fillId="34" borderId="80" xfId="0" applyFont="1" applyFill="1" applyBorder="1" applyAlignment="1" applyProtection="1">
      <alignment horizontal="center" vertical="center"/>
      <protection/>
    </xf>
    <xf numFmtId="0" fontId="52" fillId="34" borderId="81" xfId="0" applyFont="1" applyFill="1" applyBorder="1" applyAlignment="1" applyProtection="1">
      <alignment horizontal="center" vertical="center" wrapText="1"/>
      <protection/>
    </xf>
    <xf numFmtId="0" fontId="52" fillId="35" borderId="82" xfId="0" applyFont="1" applyFill="1" applyBorder="1" applyAlignment="1" applyProtection="1">
      <alignment horizontal="center" vertical="center"/>
      <protection/>
    </xf>
    <xf numFmtId="0" fontId="52" fillId="35" borderId="50" xfId="0" applyFont="1" applyFill="1" applyBorder="1" applyAlignment="1" applyProtection="1">
      <alignment horizontal="center" vertical="center"/>
      <protection/>
    </xf>
    <xf numFmtId="0" fontId="52" fillId="35" borderId="80" xfId="0" applyFont="1" applyFill="1" applyBorder="1" applyAlignment="1" applyProtection="1">
      <alignment horizontal="center" vertical="center"/>
      <protection/>
    </xf>
    <xf numFmtId="0" fontId="52" fillId="35" borderId="81" xfId="0" applyFont="1" applyFill="1" applyBorder="1" applyAlignment="1" applyProtection="1">
      <alignment horizontal="center" vertical="center" wrapText="1"/>
      <protection/>
    </xf>
    <xf numFmtId="0" fontId="29" fillId="36" borderId="83" xfId="0" applyFont="1" applyFill="1" applyBorder="1" applyAlignment="1" applyProtection="1">
      <alignment horizontal="center" vertical="center"/>
      <protection/>
    </xf>
    <xf numFmtId="0" fontId="29" fillId="36" borderId="50" xfId="0" applyFont="1" applyFill="1" applyBorder="1" applyAlignment="1" applyProtection="1">
      <alignment horizontal="center" vertical="center"/>
      <protection/>
    </xf>
    <xf numFmtId="0" fontId="29" fillId="36" borderId="36" xfId="0" applyFont="1" applyFill="1" applyBorder="1" applyAlignment="1" applyProtection="1">
      <alignment horizontal="center" vertical="center"/>
      <protection/>
    </xf>
    <xf numFmtId="0" fontId="29" fillId="36" borderId="48" xfId="0" applyFont="1" applyFill="1" applyBorder="1" applyAlignment="1" applyProtection="1">
      <alignment horizontal="center" vertical="center" wrapText="1"/>
      <protection/>
    </xf>
    <xf numFmtId="0" fontId="52" fillId="41" borderId="81" xfId="0" applyFont="1" applyFill="1" applyBorder="1" applyAlignment="1" applyProtection="1">
      <alignment horizontal="center" vertical="center"/>
      <protection/>
    </xf>
    <xf numFmtId="0" fontId="52" fillId="41" borderId="45" xfId="0" applyFont="1" applyFill="1" applyBorder="1" applyAlignment="1" applyProtection="1">
      <alignment horizontal="center" vertical="center"/>
      <protection/>
    </xf>
    <xf numFmtId="0" fontId="29" fillId="42" borderId="81" xfId="0" applyFont="1" applyFill="1" applyBorder="1" applyAlignment="1" applyProtection="1">
      <alignment horizontal="center" vertical="center"/>
      <protection/>
    </xf>
    <xf numFmtId="0" fontId="29" fillId="42" borderId="45" xfId="0" applyFont="1" applyFill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center" vertical="center"/>
      <protection/>
    </xf>
    <xf numFmtId="0" fontId="29" fillId="33" borderId="45" xfId="0" applyFont="1" applyFill="1" applyBorder="1" applyAlignment="1" applyProtection="1">
      <alignment horizontal="center" vertical="center"/>
      <protection/>
    </xf>
    <xf numFmtId="0" fontId="55" fillId="0" borderId="84" xfId="0" applyFont="1" applyFill="1" applyBorder="1" applyAlignment="1" applyProtection="1">
      <alignment horizontal="center" vertical="center"/>
      <protection/>
    </xf>
    <xf numFmtId="0" fontId="55" fillId="0" borderId="85" xfId="0" applyFont="1" applyFill="1" applyBorder="1" applyAlignment="1" applyProtection="1">
      <alignment horizontal="center" vertical="center"/>
      <protection/>
    </xf>
    <xf numFmtId="0" fontId="55" fillId="0" borderId="65" xfId="0" applyFont="1" applyFill="1" applyBorder="1" applyAlignment="1" applyProtection="1">
      <alignment horizontal="center" vertical="center"/>
      <protection/>
    </xf>
    <xf numFmtId="0" fontId="29" fillId="0" borderId="65" xfId="0" applyFont="1" applyFill="1" applyBorder="1" applyAlignment="1" applyProtection="1">
      <alignment horizontal="center" vertical="center"/>
      <protection/>
    </xf>
    <xf numFmtId="0" fontId="29" fillId="0" borderId="85" xfId="0" applyFont="1" applyFill="1" applyBorder="1" applyAlignment="1" applyProtection="1">
      <alignment horizontal="center" vertical="center"/>
      <protection/>
    </xf>
    <xf numFmtId="0" fontId="55" fillId="0" borderId="86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00"/>
  <sheetViews>
    <sheetView view="pageBreakPreview" zoomScale="95" zoomScaleNormal="95" zoomScaleSheetLayoutView="95" zoomScalePageLayoutView="0" workbookViewId="0" topLeftCell="A1">
      <selection activeCell="J26" sqref="J26"/>
    </sheetView>
  </sheetViews>
  <sheetFormatPr defaultColWidth="9.140625" defaultRowHeight="15"/>
  <cols>
    <col min="1" max="1" width="14.8515625" style="4" customWidth="1"/>
    <col min="2" max="2" width="14.28125" style="4" customWidth="1"/>
    <col min="3" max="3" width="13.421875" style="4" customWidth="1"/>
    <col min="4" max="4" width="16.28125" style="4" customWidth="1"/>
    <col min="5" max="5" width="15.8515625" style="4" customWidth="1"/>
    <col min="6" max="6" width="17.7109375" style="4" customWidth="1"/>
    <col min="7" max="7" width="15.421875" style="4" customWidth="1"/>
    <col min="8" max="8" width="18.140625" style="87" customWidth="1"/>
    <col min="9" max="10" width="15.28125" style="87" customWidth="1"/>
    <col min="11" max="11" width="17.140625" style="87" customWidth="1"/>
    <col min="12" max="12" width="17.7109375" style="4" customWidth="1"/>
    <col min="13" max="13" width="16.8515625" style="4" customWidth="1"/>
    <col min="14" max="14" width="12.421875" style="4" customWidth="1"/>
    <col min="15" max="15" width="20.7109375" style="4" customWidth="1"/>
    <col min="16" max="16" width="22.28125" style="4" customWidth="1"/>
    <col min="17" max="17" width="16.57421875" style="4" customWidth="1"/>
    <col min="18" max="18" width="17.57421875" style="4" customWidth="1"/>
    <col min="19" max="16384" width="9.140625" style="4" customWidth="1"/>
  </cols>
  <sheetData>
    <row r="1" spans="1:18" ht="18.75">
      <c r="A1" s="306" t="s">
        <v>147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8"/>
    </row>
    <row r="2" spans="1:18" s="14" customFormat="1" ht="19.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1" s="83" customFormat="1" ht="15.75">
      <c r="A3" s="5" t="s">
        <v>149</v>
      </c>
      <c r="B3" s="81"/>
      <c r="C3" s="82"/>
      <c r="H3" s="84"/>
      <c r="I3" s="84"/>
      <c r="J3" s="84"/>
      <c r="K3" s="84"/>
    </row>
    <row r="4" spans="1:11" s="83" customFormat="1" ht="16.5" thickBot="1">
      <c r="A4" s="142" t="s">
        <v>150</v>
      </c>
      <c r="B4" s="85"/>
      <c r="C4" s="86"/>
      <c r="H4" s="84"/>
      <c r="I4" s="84"/>
      <c r="J4" s="84"/>
      <c r="K4" s="84"/>
    </row>
    <row r="5" spans="8:11" s="83" customFormat="1" ht="15.75">
      <c r="H5" s="84"/>
      <c r="I5" s="84"/>
      <c r="J5" s="84"/>
      <c r="K5" s="84"/>
    </row>
    <row r="6" ht="15">
      <c r="M6" s="88"/>
    </row>
    <row r="7" ht="15"/>
    <row r="8" spans="3:18" ht="18.75">
      <c r="C8" s="309" t="s">
        <v>148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</row>
    <row r="9" spans="1:18" ht="75">
      <c r="A9" s="310" t="s">
        <v>181</v>
      </c>
      <c r="B9" s="310" t="s">
        <v>181</v>
      </c>
      <c r="C9" s="310" t="s">
        <v>42</v>
      </c>
      <c r="D9" s="310" t="s">
        <v>43</v>
      </c>
      <c r="E9" s="310" t="s">
        <v>180</v>
      </c>
      <c r="F9" s="310" t="s">
        <v>180</v>
      </c>
      <c r="G9" s="310" t="s">
        <v>44</v>
      </c>
      <c r="H9" s="311" t="s">
        <v>97</v>
      </c>
      <c r="I9" s="311" t="s">
        <v>45</v>
      </c>
      <c r="J9" s="312" t="s">
        <v>47</v>
      </c>
      <c r="K9" s="311" t="s">
        <v>46</v>
      </c>
      <c r="L9" s="310" t="s">
        <v>24</v>
      </c>
      <c r="M9" s="310" t="s">
        <v>25</v>
      </c>
      <c r="N9" s="310" t="s">
        <v>26</v>
      </c>
      <c r="O9" s="310" t="s">
        <v>27</v>
      </c>
      <c r="P9" s="310" t="s">
        <v>31</v>
      </c>
      <c r="Q9" s="310" t="s">
        <v>9</v>
      </c>
      <c r="R9" s="310" t="s">
        <v>10</v>
      </c>
    </row>
    <row r="10" spans="1:18" ht="15">
      <c r="A10" s="313" t="s">
        <v>1</v>
      </c>
      <c r="B10" s="313" t="s">
        <v>2</v>
      </c>
      <c r="C10" s="313" t="s">
        <v>3</v>
      </c>
      <c r="D10" s="313" t="s">
        <v>2</v>
      </c>
      <c r="E10" s="313" t="s">
        <v>1</v>
      </c>
      <c r="F10" s="313" t="s">
        <v>2</v>
      </c>
      <c r="G10" s="313" t="s">
        <v>2</v>
      </c>
      <c r="H10" s="313" t="s">
        <v>3</v>
      </c>
      <c r="I10" s="313" t="s">
        <v>2</v>
      </c>
      <c r="J10" s="314" t="s">
        <v>4</v>
      </c>
      <c r="K10" s="314" t="s">
        <v>5</v>
      </c>
      <c r="L10" s="313" t="s">
        <v>20</v>
      </c>
      <c r="M10" s="314" t="s">
        <v>5</v>
      </c>
      <c r="N10" s="313" t="s">
        <v>3</v>
      </c>
      <c r="O10" s="314" t="s">
        <v>5</v>
      </c>
      <c r="P10" s="313" t="s">
        <v>5</v>
      </c>
      <c r="Q10" s="313" t="s">
        <v>5</v>
      </c>
      <c r="R10" s="313" t="s">
        <v>5</v>
      </c>
    </row>
    <row r="11" spans="1:18" ht="15.75" thickBot="1">
      <c r="A11" s="89" t="s">
        <v>6</v>
      </c>
      <c r="B11" s="89" t="s">
        <v>22</v>
      </c>
      <c r="C11" s="89" t="s">
        <v>7</v>
      </c>
      <c r="D11" s="89" t="s">
        <v>23</v>
      </c>
      <c r="E11" s="89" t="s">
        <v>8</v>
      </c>
      <c r="F11" s="89" t="s">
        <v>57</v>
      </c>
      <c r="G11" s="89" t="s">
        <v>58</v>
      </c>
      <c r="H11" s="89" t="s">
        <v>59</v>
      </c>
      <c r="I11" s="89" t="s">
        <v>60</v>
      </c>
      <c r="J11" s="89" t="s">
        <v>61</v>
      </c>
      <c r="K11" s="89" t="s">
        <v>62</v>
      </c>
      <c r="L11" s="89" t="s">
        <v>63</v>
      </c>
      <c r="M11" s="89" t="s">
        <v>64</v>
      </c>
      <c r="N11" s="89" t="s">
        <v>65</v>
      </c>
      <c r="O11" s="89" t="s">
        <v>66</v>
      </c>
      <c r="P11" s="89" t="s">
        <v>73</v>
      </c>
      <c r="Q11" s="89" t="s">
        <v>67</v>
      </c>
      <c r="R11" s="89" t="s">
        <v>68</v>
      </c>
    </row>
    <row r="12" spans="1:18" ht="16.5" thickBot="1" thickTop="1">
      <c r="A12" s="90"/>
      <c r="B12" s="59">
        <f>SUM(A12*1000)</f>
        <v>0</v>
      </c>
      <c r="C12" s="60">
        <v>0.232</v>
      </c>
      <c r="D12" s="61">
        <f>SUM(B12*C12)</f>
        <v>0</v>
      </c>
      <c r="E12" s="91"/>
      <c r="F12" s="62">
        <f>SUM(E12*1000)</f>
        <v>0</v>
      </c>
      <c r="G12" s="61">
        <f>SUM(D12+F12)</f>
        <v>0</v>
      </c>
      <c r="H12" s="63">
        <v>0.6</v>
      </c>
      <c r="I12" s="64">
        <f>SUM(G12*H12)</f>
        <v>0</v>
      </c>
      <c r="J12" s="65">
        <v>60</v>
      </c>
      <c r="K12" s="61">
        <f>SUM(I12/J12)</f>
        <v>0</v>
      </c>
      <c r="L12" s="92">
        <v>12</v>
      </c>
      <c r="M12" s="61">
        <f>SUM(K12/L12)</f>
        <v>0</v>
      </c>
      <c r="N12" s="93">
        <v>0.7</v>
      </c>
      <c r="O12" s="66">
        <f>SUM(M12/N12)</f>
        <v>0</v>
      </c>
      <c r="P12" s="67">
        <f>SUM(G28)</f>
        <v>0</v>
      </c>
      <c r="Q12" s="68" t="str">
        <f>IF(P12&gt;O12,P12-O12," ")</f>
        <v> </v>
      </c>
      <c r="R12" s="69" t="str">
        <f>IF(P12&lt;O12,P12-O12," ")</f>
        <v> </v>
      </c>
    </row>
    <row r="13" ht="15"/>
    <row r="14" ht="15"/>
    <row r="15" ht="15"/>
    <row r="16" spans="4:6" ht="15.75" thickBot="1">
      <c r="D16" s="94"/>
      <c r="E16" s="94"/>
      <c r="F16" s="94"/>
    </row>
    <row r="17" spans="4:11" ht="15">
      <c r="D17" s="94"/>
      <c r="E17" s="94"/>
      <c r="F17" s="315" t="s">
        <v>18</v>
      </c>
      <c r="G17" s="316"/>
      <c r="H17" s="218" t="s">
        <v>48</v>
      </c>
      <c r="I17" s="219"/>
      <c r="K17" s="4"/>
    </row>
    <row r="18" spans="3:11" ht="75">
      <c r="C18" s="310" t="s">
        <v>19</v>
      </c>
      <c r="D18" s="310" t="s">
        <v>17</v>
      </c>
      <c r="E18" s="310" t="s">
        <v>17</v>
      </c>
      <c r="F18" s="310" t="s">
        <v>16</v>
      </c>
      <c r="G18" s="317" t="s">
        <v>33</v>
      </c>
      <c r="H18" s="95" t="s">
        <v>34</v>
      </c>
      <c r="I18" s="96" t="s">
        <v>56</v>
      </c>
      <c r="K18" s="4"/>
    </row>
    <row r="19" spans="3:11" ht="15">
      <c r="C19" s="313"/>
      <c r="D19" s="318" t="s">
        <v>32</v>
      </c>
      <c r="E19" s="313" t="s">
        <v>5</v>
      </c>
      <c r="F19" s="313" t="s">
        <v>20</v>
      </c>
      <c r="G19" s="319" t="s">
        <v>5</v>
      </c>
      <c r="H19" s="97" t="s">
        <v>20</v>
      </c>
      <c r="I19" s="204" t="s">
        <v>5</v>
      </c>
      <c r="K19" s="4"/>
    </row>
    <row r="20" spans="3:11" ht="15.75" thickBot="1">
      <c r="C20" s="89" t="s">
        <v>28</v>
      </c>
      <c r="D20" s="89" t="s">
        <v>29</v>
      </c>
      <c r="E20" s="89" t="s">
        <v>30</v>
      </c>
      <c r="F20" s="89" t="s">
        <v>69</v>
      </c>
      <c r="G20" s="99" t="s">
        <v>70</v>
      </c>
      <c r="H20" s="100" t="s">
        <v>71</v>
      </c>
      <c r="I20" s="101" t="s">
        <v>72</v>
      </c>
      <c r="K20" s="4"/>
    </row>
    <row r="21" spans="3:11" ht="15.75" thickTop="1">
      <c r="C21" s="205" t="s">
        <v>11</v>
      </c>
      <c r="D21" s="70" t="s">
        <v>14</v>
      </c>
      <c r="E21" s="71">
        <v>0.12</v>
      </c>
      <c r="F21" s="102"/>
      <c r="G21" s="73">
        <f aca="true" t="shared" si="0" ref="G21:G27">SUM(E21*F21)</f>
        <v>0</v>
      </c>
      <c r="H21" s="103"/>
      <c r="I21" s="77">
        <f aca="true" t="shared" si="1" ref="I21:I27">SUM(E21*H21)</f>
        <v>0</v>
      </c>
      <c r="K21" s="4"/>
    </row>
    <row r="22" spans="3:11" ht="15">
      <c r="C22" s="206"/>
      <c r="D22" s="72" t="s">
        <v>15</v>
      </c>
      <c r="E22" s="71">
        <v>0.24</v>
      </c>
      <c r="F22" s="104"/>
      <c r="G22" s="73">
        <f t="shared" si="0"/>
        <v>0</v>
      </c>
      <c r="H22" s="105"/>
      <c r="I22" s="77">
        <f t="shared" si="1"/>
        <v>0</v>
      </c>
      <c r="K22" s="4"/>
    </row>
    <row r="23" spans="3:11" ht="15">
      <c r="C23" s="207"/>
      <c r="D23" s="72" t="s">
        <v>107</v>
      </c>
      <c r="E23" s="71">
        <v>0.36</v>
      </c>
      <c r="F23" s="104"/>
      <c r="G23" s="73">
        <f t="shared" si="0"/>
        <v>0</v>
      </c>
      <c r="H23" s="105"/>
      <c r="I23" s="77">
        <f t="shared" si="1"/>
        <v>0</v>
      </c>
      <c r="K23" s="4"/>
    </row>
    <row r="24" spans="3:11" ht="15">
      <c r="C24" s="208" t="s">
        <v>12</v>
      </c>
      <c r="D24" s="72" t="s">
        <v>21</v>
      </c>
      <c r="E24" s="71">
        <v>0.77</v>
      </c>
      <c r="F24" s="104"/>
      <c r="G24" s="73">
        <f t="shared" si="0"/>
        <v>0</v>
      </c>
      <c r="H24" s="105"/>
      <c r="I24" s="77">
        <f t="shared" si="1"/>
        <v>0</v>
      </c>
      <c r="K24" s="4"/>
    </row>
    <row r="25" spans="3:11" ht="15">
      <c r="C25" s="209"/>
      <c r="D25" s="70" t="s">
        <v>13</v>
      </c>
      <c r="E25" s="71">
        <v>1.1</v>
      </c>
      <c r="F25" s="104"/>
      <c r="G25" s="73">
        <f t="shared" si="0"/>
        <v>0</v>
      </c>
      <c r="H25" s="105"/>
      <c r="I25" s="77">
        <f t="shared" si="1"/>
        <v>0</v>
      </c>
      <c r="K25" s="4"/>
    </row>
    <row r="26" spans="3:11" ht="15">
      <c r="C26" s="210" t="s">
        <v>106</v>
      </c>
      <c r="D26" s="70" t="s">
        <v>143</v>
      </c>
      <c r="E26" s="71">
        <v>2</v>
      </c>
      <c r="F26" s="104"/>
      <c r="G26" s="73">
        <f t="shared" si="0"/>
        <v>0</v>
      </c>
      <c r="H26" s="105"/>
      <c r="I26" s="77">
        <f t="shared" si="1"/>
        <v>0</v>
      </c>
      <c r="K26" s="4"/>
    </row>
    <row r="27" spans="3:11" ht="15">
      <c r="C27" s="210"/>
      <c r="D27" s="70" t="s">
        <v>144</v>
      </c>
      <c r="E27" s="71">
        <v>3</v>
      </c>
      <c r="F27" s="104"/>
      <c r="G27" s="73">
        <f t="shared" si="0"/>
        <v>0</v>
      </c>
      <c r="H27" s="105"/>
      <c r="I27" s="77">
        <f t="shared" si="1"/>
        <v>0</v>
      </c>
      <c r="K27" s="4"/>
    </row>
    <row r="28" spans="6:11" ht="15.75" thickBot="1">
      <c r="F28" s="320">
        <f>SUM(F21:F27)</f>
        <v>0</v>
      </c>
      <c r="G28" s="112">
        <f>SUM(G21:G27)</f>
        <v>0</v>
      </c>
      <c r="H28" s="321">
        <f>SUM(H21:H27)</f>
        <v>0</v>
      </c>
      <c r="I28" s="79">
        <f>SUM(I21:I27)</f>
        <v>0</v>
      </c>
      <c r="K28" s="4"/>
    </row>
    <row r="29" spans="7:11" ht="15">
      <c r="G29" s="87"/>
      <c r="I29" s="4"/>
      <c r="K29" s="4"/>
    </row>
    <row r="30" spans="7:11" ht="15">
      <c r="G30" s="87"/>
      <c r="I30" s="113">
        <f>-SUM(R12)</f>
        <v>0</v>
      </c>
      <c r="K30" s="4"/>
    </row>
    <row r="31" spans="7:11" ht="15">
      <c r="G31" s="87"/>
      <c r="I31" s="114">
        <f>SUM(I30-I28)</f>
        <v>0</v>
      </c>
      <c r="K31" s="4"/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spans="1:5" ht="15">
      <c r="A47" s="322" t="s">
        <v>79</v>
      </c>
      <c r="B47" s="322"/>
      <c r="C47" s="322"/>
      <c r="D47" s="322"/>
      <c r="E47" s="322"/>
    </row>
    <row r="48" ht="15"/>
    <row r="49" spans="1:8" ht="98.25" customHeight="1" thickBot="1">
      <c r="A49" s="323" t="s">
        <v>75</v>
      </c>
      <c r="B49" s="323"/>
      <c r="C49" s="324" t="s">
        <v>76</v>
      </c>
      <c r="D49" s="324" t="s">
        <v>77</v>
      </c>
      <c r="E49" s="324" t="s">
        <v>78</v>
      </c>
      <c r="F49" s="108"/>
      <c r="G49" s="108"/>
      <c r="H49" s="108"/>
    </row>
    <row r="50" spans="1:7" ht="15.75" thickTop="1">
      <c r="A50" s="225"/>
      <c r="B50" s="225"/>
      <c r="C50" s="109"/>
      <c r="D50" s="109"/>
      <c r="E50" s="109"/>
      <c r="F50" s="87"/>
      <c r="G50" s="87"/>
    </row>
    <row r="51" spans="1:7" ht="15">
      <c r="A51" s="211"/>
      <c r="B51" s="211"/>
      <c r="C51" s="110"/>
      <c r="D51" s="110"/>
      <c r="E51" s="110"/>
      <c r="F51" s="87"/>
      <c r="G51" s="87"/>
    </row>
    <row r="52" spans="1:7" ht="15">
      <c r="A52" s="211"/>
      <c r="B52" s="211"/>
      <c r="C52" s="110"/>
      <c r="D52" s="110"/>
      <c r="E52" s="110"/>
      <c r="F52" s="87"/>
      <c r="G52" s="87"/>
    </row>
    <row r="53" spans="1:7" ht="15">
      <c r="A53" s="211"/>
      <c r="B53" s="211"/>
      <c r="C53" s="110"/>
      <c r="D53" s="110"/>
      <c r="E53" s="110"/>
      <c r="F53" s="87"/>
      <c r="G53" s="87"/>
    </row>
    <row r="54" spans="1:7" ht="15">
      <c r="A54" s="211"/>
      <c r="B54" s="211"/>
      <c r="C54" s="110"/>
      <c r="D54" s="110"/>
      <c r="E54" s="110"/>
      <c r="F54" s="87"/>
      <c r="G54" s="87"/>
    </row>
    <row r="55" spans="1:7" ht="15">
      <c r="A55" s="211"/>
      <c r="B55" s="211"/>
      <c r="C55" s="110"/>
      <c r="D55" s="110"/>
      <c r="E55" s="110"/>
      <c r="F55" s="87"/>
      <c r="G55" s="87"/>
    </row>
    <row r="56" spans="1:7" ht="15.75" thickBot="1">
      <c r="A56" s="220"/>
      <c r="B56" s="220"/>
      <c r="C56" s="111"/>
      <c r="D56" s="111"/>
      <c r="E56" s="111"/>
      <c r="F56" s="87"/>
      <c r="G56" s="87"/>
    </row>
    <row r="57" spans="1:7" ht="15.75" thickTop="1">
      <c r="A57" s="221" t="s">
        <v>74</v>
      </c>
      <c r="B57" s="222"/>
      <c r="C57" s="203">
        <f>SUM(C50:C56)</f>
        <v>0</v>
      </c>
      <c r="D57" s="203">
        <f>SUM(D50:D56)</f>
        <v>0</v>
      </c>
      <c r="E57" s="203">
        <f>SUM(E50:E56)</f>
        <v>0</v>
      </c>
      <c r="F57" s="87"/>
      <c r="G57" s="87"/>
    </row>
    <row r="58" ht="15"/>
    <row r="59" ht="15"/>
    <row r="96" ht="15">
      <c r="A96" s="325">
        <v>0.6</v>
      </c>
    </row>
    <row r="97" ht="15">
      <c r="A97" s="325">
        <v>0.7</v>
      </c>
    </row>
    <row r="98" ht="15">
      <c r="A98" s="325">
        <v>0.8</v>
      </c>
    </row>
    <row r="99" ht="15">
      <c r="A99" s="325">
        <v>0.9</v>
      </c>
    </row>
    <row r="100" ht="15">
      <c r="A100" s="325">
        <v>1</v>
      </c>
    </row>
  </sheetData>
  <sheetProtection password="D946" sheet="1" selectLockedCells="1"/>
  <mergeCells count="17">
    <mergeCell ref="A53:B53"/>
    <mergeCell ref="A55:B55"/>
    <mergeCell ref="A56:B56"/>
    <mergeCell ref="A57:B57"/>
    <mergeCell ref="A49:B49"/>
    <mergeCell ref="A50:B50"/>
    <mergeCell ref="A51:B51"/>
    <mergeCell ref="A52:B52"/>
    <mergeCell ref="A54:B54"/>
    <mergeCell ref="A47:E47"/>
    <mergeCell ref="A1:R1"/>
    <mergeCell ref="C8:R8"/>
    <mergeCell ref="C21:C23"/>
    <mergeCell ref="C24:C25"/>
    <mergeCell ref="F17:G17"/>
    <mergeCell ref="H17:I17"/>
    <mergeCell ref="C26:C27"/>
  </mergeCells>
  <conditionalFormatting sqref="R12">
    <cfRule type="cellIs" priority="7" dxfId="30" operator="lessThan" stopIfTrue="1">
      <formula>-0.01</formula>
    </cfRule>
  </conditionalFormatting>
  <conditionalFormatting sqref="Q12">
    <cfRule type="cellIs" priority="3" dxfId="31" operator="greaterThan" stopIfTrue="1">
      <formula>0</formula>
    </cfRule>
    <cfRule type="cellIs" priority="4" dxfId="31" operator="greaterThan" stopIfTrue="1">
      <formula>0.01</formula>
    </cfRule>
    <cfRule type="cellIs" priority="5" dxfId="30" operator="greaterThan" stopIfTrue="1">
      <formula>0.01</formula>
    </cfRule>
    <cfRule type="cellIs" priority="6" dxfId="31" operator="greaterThan" stopIfTrue="1">
      <formula>0</formula>
    </cfRule>
  </conditionalFormatting>
  <conditionalFormatting sqref="I31">
    <cfRule type="cellIs" priority="1" dxfId="31" operator="greaterThan" stopIfTrue="1">
      <formula>0</formula>
    </cfRule>
    <cfRule type="cellIs" priority="2" dxfId="30" operator="lessThan" stopIfTrue="1">
      <formula>-0.01</formula>
    </cfRule>
  </conditionalFormatting>
  <dataValidations count="1">
    <dataValidation type="list" allowBlank="1" showInputMessage="1" showErrorMessage="1" sqref="N12">
      <formula1>$A$96:$A$100</formula1>
    </dataValidation>
  </dataValidations>
  <printOptions/>
  <pageMargins left="0.7086614173228347" right="0" top="0.7480314960629921" bottom="0.35433070866141736" header="0.31496062992125984" footer="0.31496062992125984"/>
  <pageSetup cellComments="asDisplayed" horizontalDpi="600" verticalDpi="600" orientation="landscape" paperSize="8" scale="65" r:id="rId3"/>
  <ignoredErrors>
    <ignoredError sqref="A11 C1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4"/>
  <sheetViews>
    <sheetView view="pageBreakPreview" zoomScale="88" zoomScaleNormal="95" zoomScaleSheetLayoutView="88" zoomScalePageLayoutView="0" workbookViewId="0" topLeftCell="A1">
      <selection activeCell="H14" sqref="H14"/>
    </sheetView>
  </sheetViews>
  <sheetFormatPr defaultColWidth="9.140625" defaultRowHeight="15"/>
  <cols>
    <col min="1" max="1" width="14.8515625" style="4" customWidth="1"/>
    <col min="2" max="2" width="14.28125" style="4" customWidth="1"/>
    <col min="3" max="3" width="13.421875" style="4" customWidth="1"/>
    <col min="4" max="4" width="16.28125" style="4" customWidth="1"/>
    <col min="5" max="5" width="15.8515625" style="4" customWidth="1"/>
    <col min="6" max="6" width="17.7109375" style="4" customWidth="1"/>
    <col min="7" max="7" width="15.421875" style="4" customWidth="1"/>
    <col min="8" max="8" width="18.140625" style="87" customWidth="1"/>
    <col min="9" max="10" width="15.28125" style="87" customWidth="1"/>
    <col min="11" max="11" width="17.140625" style="87" customWidth="1"/>
    <col min="12" max="12" width="17.7109375" style="4" customWidth="1"/>
    <col min="13" max="13" width="16.8515625" style="4" customWidth="1"/>
    <col min="14" max="14" width="12.421875" style="4" customWidth="1"/>
    <col min="15" max="15" width="20.7109375" style="4" customWidth="1"/>
    <col min="16" max="16" width="22.28125" style="4" customWidth="1"/>
    <col min="17" max="17" width="16.57421875" style="4" customWidth="1"/>
    <col min="18" max="18" width="17.57421875" style="4" customWidth="1"/>
    <col min="19" max="16384" width="9.140625" style="4" customWidth="1"/>
  </cols>
  <sheetData>
    <row r="1" spans="1:18" ht="18.75">
      <c r="A1" s="212" t="s">
        <v>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8" s="14" customFormat="1" ht="19.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1" s="83" customFormat="1" ht="15.75">
      <c r="A3" s="5" t="s">
        <v>149</v>
      </c>
      <c r="B3" s="81"/>
      <c r="C3" s="82"/>
      <c r="H3" s="84"/>
      <c r="I3" s="84"/>
      <c r="J3" s="84"/>
      <c r="K3" s="84"/>
    </row>
    <row r="4" spans="1:11" s="83" customFormat="1" ht="16.5" thickBot="1">
      <c r="A4" s="142" t="s">
        <v>150</v>
      </c>
      <c r="B4" s="85"/>
      <c r="C4" s="86"/>
      <c r="H4" s="84"/>
      <c r="I4" s="84"/>
      <c r="J4" s="84"/>
      <c r="K4" s="84"/>
    </row>
    <row r="5" spans="8:11" s="83" customFormat="1" ht="15.75">
      <c r="H5" s="84"/>
      <c r="I5" s="84"/>
      <c r="J5" s="84"/>
      <c r="K5" s="84"/>
    </row>
    <row r="6" ht="15">
      <c r="M6" s="88"/>
    </row>
    <row r="7" ht="15"/>
    <row r="8" spans="3:18" ht="18.75">
      <c r="C8" s="215" t="s">
        <v>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</row>
    <row r="9" spans="1:18" ht="75">
      <c r="A9" s="115" t="s">
        <v>181</v>
      </c>
      <c r="B9" s="115" t="s">
        <v>181</v>
      </c>
      <c r="C9" s="115" t="s">
        <v>37</v>
      </c>
      <c r="D9" s="115" t="s">
        <v>36</v>
      </c>
      <c r="E9" s="115" t="s">
        <v>182</v>
      </c>
      <c r="F9" s="115" t="s">
        <v>182</v>
      </c>
      <c r="G9" s="115" t="s">
        <v>38</v>
      </c>
      <c r="H9" s="116" t="s">
        <v>98</v>
      </c>
      <c r="I9" s="116" t="s">
        <v>39</v>
      </c>
      <c r="J9" s="117" t="s">
        <v>40</v>
      </c>
      <c r="K9" s="116" t="s">
        <v>41</v>
      </c>
      <c r="L9" s="115" t="s">
        <v>24</v>
      </c>
      <c r="M9" s="115" t="s">
        <v>25</v>
      </c>
      <c r="N9" s="115" t="s">
        <v>26</v>
      </c>
      <c r="O9" s="115" t="s">
        <v>27</v>
      </c>
      <c r="P9" s="115" t="s">
        <v>31</v>
      </c>
      <c r="Q9" s="115" t="s">
        <v>9</v>
      </c>
      <c r="R9" s="115" t="s">
        <v>10</v>
      </c>
    </row>
    <row r="10" spans="1:18" ht="15">
      <c r="A10" s="197" t="s">
        <v>1</v>
      </c>
      <c r="B10" s="197" t="s">
        <v>2</v>
      </c>
      <c r="C10" s="197" t="s">
        <v>3</v>
      </c>
      <c r="D10" s="197" t="s">
        <v>2</v>
      </c>
      <c r="E10" s="197" t="s">
        <v>1</v>
      </c>
      <c r="F10" s="197" t="s">
        <v>2</v>
      </c>
      <c r="G10" s="197" t="s">
        <v>2</v>
      </c>
      <c r="H10" s="197" t="s">
        <v>3</v>
      </c>
      <c r="I10" s="197" t="s">
        <v>2</v>
      </c>
      <c r="J10" s="118" t="s">
        <v>4</v>
      </c>
      <c r="K10" s="118" t="s">
        <v>5</v>
      </c>
      <c r="L10" s="197" t="s">
        <v>20</v>
      </c>
      <c r="M10" s="118" t="s">
        <v>5</v>
      </c>
      <c r="N10" s="197" t="s">
        <v>3</v>
      </c>
      <c r="O10" s="118" t="s">
        <v>5</v>
      </c>
      <c r="P10" s="197" t="s">
        <v>5</v>
      </c>
      <c r="Q10" s="197" t="s">
        <v>5</v>
      </c>
      <c r="R10" s="197" t="s">
        <v>5</v>
      </c>
    </row>
    <row r="11" spans="1:18" ht="15.75" thickBot="1">
      <c r="A11" s="89" t="s">
        <v>6</v>
      </c>
      <c r="B11" s="89" t="s">
        <v>22</v>
      </c>
      <c r="C11" s="89" t="s">
        <v>7</v>
      </c>
      <c r="D11" s="89" t="s">
        <v>23</v>
      </c>
      <c r="E11" s="89" t="s">
        <v>8</v>
      </c>
      <c r="F11" s="89" t="s">
        <v>57</v>
      </c>
      <c r="G11" s="89" t="s">
        <v>58</v>
      </c>
      <c r="H11" s="89" t="s">
        <v>59</v>
      </c>
      <c r="I11" s="89" t="s">
        <v>60</v>
      </c>
      <c r="J11" s="89" t="s">
        <v>61</v>
      </c>
      <c r="K11" s="89" t="s">
        <v>62</v>
      </c>
      <c r="L11" s="89" t="s">
        <v>63</v>
      </c>
      <c r="M11" s="89" t="s">
        <v>64</v>
      </c>
      <c r="N11" s="89" t="s">
        <v>65</v>
      </c>
      <c r="O11" s="89" t="s">
        <v>66</v>
      </c>
      <c r="P11" s="89" t="s">
        <v>73</v>
      </c>
      <c r="Q11" s="89" t="s">
        <v>67</v>
      </c>
      <c r="R11" s="89" t="s">
        <v>68</v>
      </c>
    </row>
    <row r="12" spans="1:18" ht="16.5" thickBot="1" thickTop="1">
      <c r="A12" s="90"/>
      <c r="B12" s="59">
        <f>SUM(A12*1000)</f>
        <v>0</v>
      </c>
      <c r="C12" s="60">
        <v>0.037</v>
      </c>
      <c r="D12" s="61">
        <f>SUM(B12*C12)</f>
        <v>0</v>
      </c>
      <c r="E12" s="91"/>
      <c r="F12" s="62">
        <f>SUM(E12*1000)</f>
        <v>0</v>
      </c>
      <c r="G12" s="61">
        <f>SUM(D12+F12)</f>
        <v>0</v>
      </c>
      <c r="H12" s="123">
        <v>0.6</v>
      </c>
      <c r="I12" s="64">
        <f>SUM(G12*H12)</f>
        <v>0</v>
      </c>
      <c r="J12" s="65">
        <v>300</v>
      </c>
      <c r="K12" s="61">
        <f>SUM(I12/J12)</f>
        <v>0</v>
      </c>
      <c r="L12" s="92">
        <v>4</v>
      </c>
      <c r="M12" s="61">
        <f>SUM(K12/L12)</f>
        <v>0</v>
      </c>
      <c r="N12" s="93">
        <v>0.7</v>
      </c>
      <c r="O12" s="66">
        <f>SUM(M12/N12)</f>
        <v>0</v>
      </c>
      <c r="P12" s="67">
        <f>SUM(G25)</f>
        <v>0</v>
      </c>
      <c r="Q12" s="68" t="str">
        <f>IF(P12&gt;O12,P12-O12," ")</f>
        <v> </v>
      </c>
      <c r="R12" s="69" t="str">
        <f>IF(P12&lt;O12,P12-O12," ")</f>
        <v> </v>
      </c>
    </row>
    <row r="13" ht="15"/>
    <row r="14" ht="15"/>
    <row r="15" ht="15"/>
    <row r="16" spans="4:6" ht="15.75" thickBot="1">
      <c r="D16" s="94"/>
      <c r="E16" s="94"/>
      <c r="F16" s="94"/>
    </row>
    <row r="17" spans="4:11" ht="15">
      <c r="D17" s="94"/>
      <c r="E17" s="94"/>
      <c r="F17" s="216" t="s">
        <v>18</v>
      </c>
      <c r="G17" s="217"/>
      <c r="H17" s="218" t="s">
        <v>48</v>
      </c>
      <c r="I17" s="219"/>
      <c r="K17" s="4"/>
    </row>
    <row r="18" spans="3:11" ht="75">
      <c r="C18" s="115" t="s">
        <v>19</v>
      </c>
      <c r="D18" s="115" t="s">
        <v>17</v>
      </c>
      <c r="E18" s="115" t="s">
        <v>17</v>
      </c>
      <c r="F18" s="115" t="s">
        <v>16</v>
      </c>
      <c r="G18" s="119" t="s">
        <v>33</v>
      </c>
      <c r="H18" s="95" t="s">
        <v>34</v>
      </c>
      <c r="I18" s="96" t="s">
        <v>56</v>
      </c>
      <c r="K18" s="4"/>
    </row>
    <row r="19" spans="3:11" ht="15">
      <c r="C19" s="197"/>
      <c r="D19" s="120" t="s">
        <v>32</v>
      </c>
      <c r="E19" s="197" t="s">
        <v>5</v>
      </c>
      <c r="F19" s="197" t="s">
        <v>20</v>
      </c>
      <c r="G19" s="121" t="s">
        <v>5</v>
      </c>
      <c r="H19" s="97" t="s">
        <v>20</v>
      </c>
      <c r="I19" s="198" t="s">
        <v>5</v>
      </c>
      <c r="K19" s="4"/>
    </row>
    <row r="20" spans="3:11" ht="15.75" thickBot="1">
      <c r="C20" s="89" t="s">
        <v>28</v>
      </c>
      <c r="D20" s="89" t="s">
        <v>29</v>
      </c>
      <c r="E20" s="89" t="s">
        <v>30</v>
      </c>
      <c r="F20" s="89" t="s">
        <v>69</v>
      </c>
      <c r="G20" s="99" t="s">
        <v>70</v>
      </c>
      <c r="H20" s="100" t="s">
        <v>71</v>
      </c>
      <c r="I20" s="101" t="s">
        <v>72</v>
      </c>
      <c r="K20" s="4"/>
    </row>
    <row r="21" spans="3:11" ht="15" customHeight="1" thickTop="1">
      <c r="C21" s="208" t="s">
        <v>12</v>
      </c>
      <c r="D21" s="72" t="s">
        <v>21</v>
      </c>
      <c r="E21" s="71">
        <v>0.77</v>
      </c>
      <c r="F21" s="104"/>
      <c r="G21" s="73">
        <f>SUM(E21*F21)</f>
        <v>0</v>
      </c>
      <c r="H21" s="105"/>
      <c r="I21" s="77">
        <f>SUM(E21*H21)</f>
        <v>0</v>
      </c>
      <c r="K21" s="4"/>
    </row>
    <row r="22" spans="3:11" ht="15">
      <c r="C22" s="209"/>
      <c r="D22" s="70" t="s">
        <v>13</v>
      </c>
      <c r="E22" s="71">
        <v>1.1</v>
      </c>
      <c r="F22" s="104"/>
      <c r="G22" s="73">
        <f>SUM(E22*F22)</f>
        <v>0</v>
      </c>
      <c r="H22" s="105"/>
      <c r="I22" s="77">
        <f>SUM(E22*H22)</f>
        <v>0</v>
      </c>
      <c r="K22" s="4"/>
    </row>
    <row r="23" spans="3:11" ht="15">
      <c r="C23" s="210" t="s">
        <v>106</v>
      </c>
      <c r="D23" s="70" t="s">
        <v>143</v>
      </c>
      <c r="E23" s="71">
        <v>2</v>
      </c>
      <c r="F23" s="104"/>
      <c r="G23" s="73">
        <f>SUM(E23*F23)</f>
        <v>0</v>
      </c>
      <c r="H23" s="105"/>
      <c r="I23" s="77">
        <f>SUM(E23*H23)</f>
        <v>0</v>
      </c>
      <c r="K23" s="4"/>
    </row>
    <row r="24" spans="3:11" ht="15.75" thickBot="1">
      <c r="C24" s="210"/>
      <c r="D24" s="70" t="s">
        <v>144</v>
      </c>
      <c r="E24" s="71">
        <v>3</v>
      </c>
      <c r="F24" s="106"/>
      <c r="G24" s="74">
        <f>SUM(E24*F24)</f>
        <v>0</v>
      </c>
      <c r="H24" s="107"/>
      <c r="I24" s="78">
        <f>SUM(E24*H24)</f>
        <v>0</v>
      </c>
      <c r="K24" s="4"/>
    </row>
    <row r="25" spans="6:11" ht="16.5" thickBot="1" thickTop="1">
      <c r="F25" s="75">
        <f>SUM(F21:F24)</f>
        <v>0</v>
      </c>
      <c r="G25" s="112">
        <f>SUM(G21:G24)</f>
        <v>0</v>
      </c>
      <c r="H25" s="76">
        <f>SUM(H21:H24)</f>
        <v>0</v>
      </c>
      <c r="I25" s="79">
        <f>SUM(I21:I24)</f>
        <v>0</v>
      </c>
      <c r="K25" s="4"/>
    </row>
    <row r="26" spans="7:11" ht="15">
      <c r="G26" s="87"/>
      <c r="I26" s="4"/>
      <c r="K26" s="4"/>
    </row>
    <row r="27" spans="7:11" ht="15">
      <c r="G27" s="87"/>
      <c r="I27" s="113">
        <f>-SUM(R12)</f>
        <v>0</v>
      </c>
      <c r="K27" s="4"/>
    </row>
    <row r="28" spans="7:11" ht="15">
      <c r="G28" s="87"/>
      <c r="I28" s="114">
        <f>SUM(I27-I25)</f>
        <v>0</v>
      </c>
      <c r="K28" s="4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spans="1:5" ht="15">
      <c r="A44" s="223" t="s">
        <v>79</v>
      </c>
      <c r="B44" s="223"/>
      <c r="C44" s="223"/>
      <c r="D44" s="223"/>
      <c r="E44" s="223"/>
    </row>
    <row r="45" ht="15"/>
    <row r="46" spans="1:8" ht="135.75" thickBot="1">
      <c r="A46" s="224" t="s">
        <v>75</v>
      </c>
      <c r="B46" s="224"/>
      <c r="C46" s="122" t="s">
        <v>76</v>
      </c>
      <c r="D46" s="122" t="s">
        <v>77</v>
      </c>
      <c r="E46" s="122" t="s">
        <v>78</v>
      </c>
      <c r="F46" s="108"/>
      <c r="G46" s="108"/>
      <c r="H46" s="108"/>
    </row>
    <row r="47" spans="1:7" ht="15.75" thickTop="1">
      <c r="A47" s="225"/>
      <c r="B47" s="225"/>
      <c r="C47" s="109"/>
      <c r="D47" s="109"/>
      <c r="E47" s="109"/>
      <c r="F47" s="87"/>
      <c r="G47" s="87"/>
    </row>
    <row r="48" spans="1:7" ht="15">
      <c r="A48" s="211"/>
      <c r="B48" s="211"/>
      <c r="C48" s="110"/>
      <c r="D48" s="110"/>
      <c r="E48" s="110"/>
      <c r="F48" s="87"/>
      <c r="G48" s="87"/>
    </row>
    <row r="49" spans="1:7" ht="15">
      <c r="A49" s="211"/>
      <c r="B49" s="211"/>
      <c r="C49" s="110"/>
      <c r="D49" s="110"/>
      <c r="E49" s="110"/>
      <c r="F49" s="87"/>
      <c r="G49" s="87"/>
    </row>
    <row r="50" spans="1:7" ht="15">
      <c r="A50" s="211"/>
      <c r="B50" s="211"/>
      <c r="C50" s="110"/>
      <c r="D50" s="110"/>
      <c r="E50" s="110"/>
      <c r="F50" s="87"/>
      <c r="G50" s="87"/>
    </row>
    <row r="51" spans="1:7" ht="15">
      <c r="A51" s="211"/>
      <c r="B51" s="211"/>
      <c r="C51" s="110"/>
      <c r="D51" s="110"/>
      <c r="E51" s="110"/>
      <c r="F51" s="87"/>
      <c r="G51" s="87"/>
    </row>
    <row r="52" spans="1:7" ht="15">
      <c r="A52" s="211"/>
      <c r="B52" s="211"/>
      <c r="C52" s="110"/>
      <c r="D52" s="110"/>
      <c r="E52" s="110"/>
      <c r="F52" s="87"/>
      <c r="G52" s="87"/>
    </row>
    <row r="53" spans="1:7" ht="15.75" thickBot="1">
      <c r="A53" s="220"/>
      <c r="B53" s="220"/>
      <c r="C53" s="111"/>
      <c r="D53" s="111"/>
      <c r="E53" s="111"/>
      <c r="F53" s="87"/>
      <c r="G53" s="87"/>
    </row>
    <row r="54" spans="1:7" ht="15.75" thickTop="1">
      <c r="A54" s="221" t="s">
        <v>74</v>
      </c>
      <c r="B54" s="222"/>
      <c r="C54" s="203">
        <f>SUM(C47:C53)</f>
        <v>0</v>
      </c>
      <c r="D54" s="203">
        <f>SUM(D47:D53)</f>
        <v>0</v>
      </c>
      <c r="E54" s="203">
        <f>SUM(E47:E53)</f>
        <v>0</v>
      </c>
      <c r="F54" s="87"/>
      <c r="G54" s="87"/>
    </row>
    <row r="55" ht="15"/>
    <row r="56" ht="15"/>
    <row r="57" ht="15"/>
    <row r="58" ht="15"/>
    <row r="59" ht="15"/>
    <row r="60" ht="15"/>
    <row r="100" ht="15">
      <c r="A100" s="199">
        <v>0.6</v>
      </c>
    </row>
    <row r="101" ht="15">
      <c r="A101" s="199">
        <v>0.7</v>
      </c>
    </row>
    <row r="102" ht="15">
      <c r="A102" s="199">
        <v>0.8</v>
      </c>
    </row>
    <row r="103" ht="15">
      <c r="A103" s="199">
        <v>0.9</v>
      </c>
    </row>
    <row r="104" ht="15">
      <c r="A104" s="199">
        <v>1</v>
      </c>
    </row>
  </sheetData>
  <sheetProtection password="D946" sheet="1" selectLockedCells="1"/>
  <mergeCells count="16">
    <mergeCell ref="A50:B50"/>
    <mergeCell ref="A51:B51"/>
    <mergeCell ref="A52:B52"/>
    <mergeCell ref="A53:B53"/>
    <mergeCell ref="A54:B54"/>
    <mergeCell ref="C23:C24"/>
    <mergeCell ref="A44:E44"/>
    <mergeCell ref="A46:B46"/>
    <mergeCell ref="A47:B47"/>
    <mergeCell ref="A48:B48"/>
    <mergeCell ref="A49:B49"/>
    <mergeCell ref="A1:R1"/>
    <mergeCell ref="C8:R8"/>
    <mergeCell ref="F17:G17"/>
    <mergeCell ref="H17:I17"/>
    <mergeCell ref="C21:C22"/>
  </mergeCells>
  <conditionalFormatting sqref="R12">
    <cfRule type="cellIs" priority="7" dxfId="30" operator="lessThan" stopIfTrue="1">
      <formula>-0.01</formula>
    </cfRule>
  </conditionalFormatting>
  <conditionalFormatting sqref="Q12">
    <cfRule type="cellIs" priority="3" dxfId="31" operator="greaterThan" stopIfTrue="1">
      <formula>0</formula>
    </cfRule>
    <cfRule type="cellIs" priority="4" dxfId="31" operator="greaterThan" stopIfTrue="1">
      <formula>0.01</formula>
    </cfRule>
    <cfRule type="cellIs" priority="5" dxfId="30" operator="greaterThan" stopIfTrue="1">
      <formula>0.01</formula>
    </cfRule>
    <cfRule type="cellIs" priority="6" dxfId="31" operator="greaterThan" stopIfTrue="1">
      <formula>0</formula>
    </cfRule>
  </conditionalFormatting>
  <conditionalFormatting sqref="I28">
    <cfRule type="cellIs" priority="1" dxfId="31" operator="greaterThan" stopIfTrue="1">
      <formula>0</formula>
    </cfRule>
    <cfRule type="cellIs" priority="2" dxfId="30" operator="lessThan" stopIfTrue="1">
      <formula>-0.01</formula>
    </cfRule>
  </conditionalFormatting>
  <dataValidations count="1">
    <dataValidation type="list" allowBlank="1" showInputMessage="1" showErrorMessage="1" sqref="N12">
      <formula1>$A$100:$A$104</formula1>
    </dataValidation>
  </dataValidations>
  <printOptions/>
  <pageMargins left="0.7086614173228347" right="0" top="0.7480314960629921" bottom="0.35433070866141736" header="0.31496062992125984" footer="0.31496062992125984"/>
  <pageSetup cellComments="asDisplayed" horizontalDpi="600" verticalDpi="600" orientation="landscape" paperSize="8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4"/>
  <sheetViews>
    <sheetView view="pageBreakPreview" zoomScale="80" zoomScaleNormal="95" zoomScaleSheetLayoutView="80" zoomScalePageLayoutView="0" workbookViewId="0" topLeftCell="A1">
      <selection activeCell="O17" sqref="O17"/>
    </sheetView>
  </sheetViews>
  <sheetFormatPr defaultColWidth="9.140625" defaultRowHeight="15"/>
  <cols>
    <col min="1" max="1" width="14.8515625" style="4" customWidth="1"/>
    <col min="2" max="2" width="14.28125" style="4" customWidth="1"/>
    <col min="3" max="3" width="13.421875" style="4" customWidth="1"/>
    <col min="4" max="4" width="16.28125" style="4" customWidth="1"/>
    <col min="5" max="5" width="15.8515625" style="4" customWidth="1"/>
    <col min="6" max="6" width="17.7109375" style="4" customWidth="1"/>
    <col min="7" max="7" width="15.421875" style="4" customWidth="1"/>
    <col min="8" max="8" width="18.140625" style="87" customWidth="1"/>
    <col min="9" max="10" width="15.28125" style="87" customWidth="1"/>
    <col min="11" max="13" width="17.140625" style="87" customWidth="1"/>
    <col min="14" max="14" width="17.7109375" style="4" customWidth="1"/>
    <col min="15" max="15" width="16.8515625" style="4" customWidth="1"/>
    <col min="16" max="16" width="12.421875" style="4" customWidth="1"/>
    <col min="17" max="17" width="20.7109375" style="4" customWidth="1"/>
    <col min="18" max="18" width="22.28125" style="4" customWidth="1"/>
    <col min="19" max="19" width="16.57421875" style="4" customWidth="1"/>
    <col min="20" max="20" width="17.57421875" style="4" customWidth="1"/>
    <col min="21" max="16384" width="9.140625" style="4" customWidth="1"/>
  </cols>
  <sheetData>
    <row r="1" spans="1:20" ht="18.75">
      <c r="A1" s="228" t="s">
        <v>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1:20" s="14" customFormat="1" ht="19.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13" s="83" customFormat="1" ht="15.75">
      <c r="A3" s="5" t="s">
        <v>149</v>
      </c>
      <c r="B3" s="81"/>
      <c r="C3" s="82"/>
      <c r="H3" s="84"/>
      <c r="I3" s="84"/>
      <c r="J3" s="84"/>
      <c r="K3" s="84"/>
      <c r="L3" s="84"/>
      <c r="M3" s="84"/>
    </row>
    <row r="4" spans="1:13" s="83" customFormat="1" ht="16.5" thickBot="1">
      <c r="A4" s="142" t="s">
        <v>150</v>
      </c>
      <c r="B4" s="85"/>
      <c r="C4" s="86"/>
      <c r="H4" s="84"/>
      <c r="I4" s="84"/>
      <c r="J4" s="84"/>
      <c r="K4" s="84"/>
      <c r="L4" s="84"/>
      <c r="M4" s="84"/>
    </row>
    <row r="5" spans="8:13" s="83" customFormat="1" ht="15.75">
      <c r="H5" s="84"/>
      <c r="I5" s="84"/>
      <c r="J5" s="84"/>
      <c r="K5" s="84"/>
      <c r="L5" s="84"/>
      <c r="M5" s="84"/>
    </row>
    <row r="6" ht="15">
      <c r="O6" s="88"/>
    </row>
    <row r="7" ht="15"/>
    <row r="8" spans="3:20" ht="18.75">
      <c r="C8" s="231" t="s">
        <v>50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</row>
    <row r="9" spans="1:20" ht="90">
      <c r="A9" s="124" t="s">
        <v>181</v>
      </c>
      <c r="B9" s="124" t="s">
        <v>181</v>
      </c>
      <c r="C9" s="124" t="s">
        <v>51</v>
      </c>
      <c r="D9" s="124" t="s">
        <v>52</v>
      </c>
      <c r="E9" s="124" t="s">
        <v>183</v>
      </c>
      <c r="F9" s="124" t="s">
        <v>183</v>
      </c>
      <c r="G9" s="124" t="s">
        <v>53</v>
      </c>
      <c r="H9" s="125" t="s">
        <v>99</v>
      </c>
      <c r="I9" s="125" t="s">
        <v>54</v>
      </c>
      <c r="J9" s="125" t="s">
        <v>186</v>
      </c>
      <c r="K9" s="125" t="s">
        <v>55</v>
      </c>
      <c r="L9" s="125" t="s">
        <v>102</v>
      </c>
      <c r="M9" s="125" t="s">
        <v>104</v>
      </c>
      <c r="N9" s="124" t="s">
        <v>24</v>
      </c>
      <c r="O9" s="124" t="s">
        <v>25</v>
      </c>
      <c r="P9" s="124" t="s">
        <v>26</v>
      </c>
      <c r="Q9" s="124" t="s">
        <v>27</v>
      </c>
      <c r="R9" s="124" t="s">
        <v>31</v>
      </c>
      <c r="S9" s="124" t="s">
        <v>9</v>
      </c>
      <c r="T9" s="124" t="s">
        <v>10</v>
      </c>
    </row>
    <row r="10" spans="1:20" ht="15">
      <c r="A10" s="137" t="s">
        <v>1</v>
      </c>
      <c r="B10" s="137" t="s">
        <v>2</v>
      </c>
      <c r="C10" s="137" t="s">
        <v>3</v>
      </c>
      <c r="D10" s="137" t="s">
        <v>2</v>
      </c>
      <c r="E10" s="137" t="s">
        <v>1</v>
      </c>
      <c r="F10" s="137" t="s">
        <v>2</v>
      </c>
      <c r="G10" s="137" t="s">
        <v>2</v>
      </c>
      <c r="H10" s="137" t="s">
        <v>3</v>
      </c>
      <c r="I10" s="137" t="s">
        <v>2</v>
      </c>
      <c r="J10" s="126" t="s">
        <v>4</v>
      </c>
      <c r="K10" s="126" t="s">
        <v>5</v>
      </c>
      <c r="L10" s="137" t="s">
        <v>3</v>
      </c>
      <c r="M10" s="126" t="s">
        <v>5</v>
      </c>
      <c r="N10" s="137" t="s">
        <v>20</v>
      </c>
      <c r="O10" s="126" t="s">
        <v>5</v>
      </c>
      <c r="P10" s="137" t="s">
        <v>3</v>
      </c>
      <c r="Q10" s="126" t="s">
        <v>5</v>
      </c>
      <c r="R10" s="137" t="s">
        <v>5</v>
      </c>
      <c r="S10" s="137" t="s">
        <v>5</v>
      </c>
      <c r="T10" s="137" t="s">
        <v>5</v>
      </c>
    </row>
    <row r="11" spans="1:20" ht="15.75" thickBot="1">
      <c r="A11" s="89" t="s">
        <v>6</v>
      </c>
      <c r="B11" s="89" t="s">
        <v>22</v>
      </c>
      <c r="C11" s="89" t="s">
        <v>7</v>
      </c>
      <c r="D11" s="89" t="s">
        <v>23</v>
      </c>
      <c r="E11" s="89" t="s">
        <v>8</v>
      </c>
      <c r="F11" s="89" t="s">
        <v>57</v>
      </c>
      <c r="G11" s="89" t="s">
        <v>58</v>
      </c>
      <c r="H11" s="89" t="s">
        <v>59</v>
      </c>
      <c r="I11" s="89" t="s">
        <v>60</v>
      </c>
      <c r="J11" s="89" t="s">
        <v>61</v>
      </c>
      <c r="K11" s="89" t="s">
        <v>62</v>
      </c>
      <c r="L11" s="89" t="s">
        <v>103</v>
      </c>
      <c r="M11" s="89" t="s">
        <v>105</v>
      </c>
      <c r="N11" s="89" t="s">
        <v>63</v>
      </c>
      <c r="O11" s="89" t="s">
        <v>64</v>
      </c>
      <c r="P11" s="89" t="s">
        <v>65</v>
      </c>
      <c r="Q11" s="89" t="s">
        <v>66</v>
      </c>
      <c r="R11" s="89" t="s">
        <v>73</v>
      </c>
      <c r="S11" s="89" t="s">
        <v>67</v>
      </c>
      <c r="T11" s="89" t="s">
        <v>68</v>
      </c>
    </row>
    <row r="12" spans="1:20" ht="16.5" thickBot="1" thickTop="1">
      <c r="A12" s="90"/>
      <c r="B12" s="59">
        <f>SUM(A12*1000)</f>
        <v>0</v>
      </c>
      <c r="C12" s="60">
        <v>0.229</v>
      </c>
      <c r="D12" s="61">
        <f>SUM(B12*C12)</f>
        <v>0</v>
      </c>
      <c r="E12" s="91"/>
      <c r="F12" s="62">
        <f>SUM(E12*1000)</f>
        <v>0</v>
      </c>
      <c r="G12" s="61">
        <f>SUM(D12+F12)</f>
        <v>0</v>
      </c>
      <c r="H12" s="63">
        <v>0.6</v>
      </c>
      <c r="I12" s="64">
        <f>SUM(G12*H12)</f>
        <v>0</v>
      </c>
      <c r="J12" s="65">
        <v>50</v>
      </c>
      <c r="K12" s="61">
        <f>SUM(I12/J12)</f>
        <v>0</v>
      </c>
      <c r="L12" s="123">
        <v>0.7</v>
      </c>
      <c r="M12" s="61">
        <f>SUM(K12/L12)</f>
        <v>0</v>
      </c>
      <c r="N12" s="92">
        <v>24</v>
      </c>
      <c r="O12" s="61">
        <f>SUM(M12/N12)</f>
        <v>0</v>
      </c>
      <c r="P12" s="93">
        <v>0.9</v>
      </c>
      <c r="Q12" s="66">
        <f>SUM(O12/P12)</f>
        <v>0</v>
      </c>
      <c r="R12" s="67">
        <f>SUM(G28)</f>
        <v>0</v>
      </c>
      <c r="S12" s="68" t="str">
        <f>IF(R12&gt;Q12,R12-Q12," ")</f>
        <v> </v>
      </c>
      <c r="T12" s="69" t="str">
        <f>IF(R12&lt;Q12,R12-Q12," ")</f>
        <v> </v>
      </c>
    </row>
    <row r="13" ht="15"/>
    <row r="14" ht="15"/>
    <row r="15" ht="15"/>
    <row r="16" spans="4:6" ht="15.75" thickBot="1">
      <c r="D16" s="94"/>
      <c r="E16" s="94"/>
      <c r="F16" s="94"/>
    </row>
    <row r="17" spans="4:13" ht="15">
      <c r="D17" s="94"/>
      <c r="E17" s="94"/>
      <c r="F17" s="232" t="s">
        <v>18</v>
      </c>
      <c r="G17" s="233"/>
      <c r="H17" s="234" t="s">
        <v>48</v>
      </c>
      <c r="I17" s="235"/>
      <c r="K17" s="4"/>
      <c r="L17" s="4"/>
      <c r="M17" s="4"/>
    </row>
    <row r="18" spans="3:13" ht="75">
      <c r="C18" s="124" t="s">
        <v>19</v>
      </c>
      <c r="D18" s="124" t="s">
        <v>17</v>
      </c>
      <c r="E18" s="124" t="s">
        <v>17</v>
      </c>
      <c r="F18" s="124" t="s">
        <v>16</v>
      </c>
      <c r="G18" s="127" t="s">
        <v>33</v>
      </c>
      <c r="H18" s="128" t="s">
        <v>34</v>
      </c>
      <c r="I18" s="129" t="s">
        <v>56</v>
      </c>
      <c r="K18" s="4"/>
      <c r="L18" s="4"/>
      <c r="M18" s="4"/>
    </row>
    <row r="19" spans="3:13" ht="15">
      <c r="C19" s="137"/>
      <c r="D19" s="130" t="s">
        <v>32</v>
      </c>
      <c r="E19" s="137" t="s">
        <v>5</v>
      </c>
      <c r="F19" s="137" t="s">
        <v>20</v>
      </c>
      <c r="G19" s="131" t="s">
        <v>5</v>
      </c>
      <c r="H19" s="132" t="s">
        <v>20</v>
      </c>
      <c r="I19" s="133" t="s">
        <v>5</v>
      </c>
      <c r="K19" s="4"/>
      <c r="L19" s="4"/>
      <c r="M19" s="4"/>
    </row>
    <row r="20" spans="3:13" ht="15.75" thickBot="1">
      <c r="C20" s="89" t="s">
        <v>28</v>
      </c>
      <c r="D20" s="89" t="s">
        <v>29</v>
      </c>
      <c r="E20" s="89" t="s">
        <v>30</v>
      </c>
      <c r="F20" s="89" t="s">
        <v>69</v>
      </c>
      <c r="G20" s="99" t="s">
        <v>70</v>
      </c>
      <c r="H20" s="100" t="s">
        <v>71</v>
      </c>
      <c r="I20" s="101" t="s">
        <v>72</v>
      </c>
      <c r="K20" s="4"/>
      <c r="L20" s="4"/>
      <c r="M20" s="4"/>
    </row>
    <row r="21" spans="3:13" ht="15.75" thickTop="1">
      <c r="C21" s="326" t="s">
        <v>11</v>
      </c>
      <c r="D21" s="70" t="s">
        <v>14</v>
      </c>
      <c r="E21" s="71">
        <v>0.12</v>
      </c>
      <c r="F21" s="102"/>
      <c r="G21" s="73">
        <f>SUM(E21*F21)</f>
        <v>0</v>
      </c>
      <c r="H21" s="134"/>
      <c r="I21" s="193">
        <f aca="true" t="shared" si="0" ref="I21:I27">SUM(E21*H21)</f>
        <v>0</v>
      </c>
      <c r="K21" s="4"/>
      <c r="L21" s="4"/>
      <c r="M21" s="4"/>
    </row>
    <row r="22" spans="3:13" ht="15">
      <c r="C22" s="327"/>
      <c r="D22" s="72" t="s">
        <v>15</v>
      </c>
      <c r="E22" s="71">
        <v>0.24</v>
      </c>
      <c r="F22" s="104"/>
      <c r="G22" s="73">
        <f aca="true" t="shared" si="1" ref="G22:G27">SUM(E22*F22)</f>
        <v>0</v>
      </c>
      <c r="H22" s="135"/>
      <c r="I22" s="193">
        <f t="shared" si="0"/>
        <v>0</v>
      </c>
      <c r="K22" s="4"/>
      <c r="L22" s="4"/>
      <c r="M22" s="4"/>
    </row>
    <row r="23" spans="3:13" ht="15">
      <c r="C23" s="328"/>
      <c r="D23" s="72" t="s">
        <v>107</v>
      </c>
      <c r="E23" s="71">
        <v>0.36</v>
      </c>
      <c r="F23" s="104"/>
      <c r="G23" s="73">
        <f t="shared" si="1"/>
        <v>0</v>
      </c>
      <c r="H23" s="135"/>
      <c r="I23" s="193">
        <f t="shared" si="0"/>
        <v>0</v>
      </c>
      <c r="K23" s="4"/>
      <c r="L23" s="4"/>
      <c r="M23" s="4"/>
    </row>
    <row r="24" spans="3:13" ht="15" customHeight="1">
      <c r="C24" s="208" t="s">
        <v>12</v>
      </c>
      <c r="D24" s="72" t="s">
        <v>21</v>
      </c>
      <c r="E24" s="71">
        <v>0.77</v>
      </c>
      <c r="F24" s="104"/>
      <c r="G24" s="73">
        <f t="shared" si="1"/>
        <v>0</v>
      </c>
      <c r="H24" s="135"/>
      <c r="I24" s="193">
        <f t="shared" si="0"/>
        <v>0</v>
      </c>
      <c r="K24" s="4"/>
      <c r="L24" s="4"/>
      <c r="M24" s="4"/>
    </row>
    <row r="25" spans="3:13" ht="15">
      <c r="C25" s="209"/>
      <c r="D25" s="70" t="s">
        <v>13</v>
      </c>
      <c r="E25" s="71">
        <v>1.1</v>
      </c>
      <c r="F25" s="104"/>
      <c r="G25" s="73">
        <f t="shared" si="1"/>
        <v>0</v>
      </c>
      <c r="H25" s="135"/>
      <c r="I25" s="193">
        <f t="shared" si="0"/>
        <v>0</v>
      </c>
      <c r="K25" s="4"/>
      <c r="L25" s="4"/>
      <c r="M25" s="4"/>
    </row>
    <row r="26" spans="3:13" ht="15">
      <c r="C26" s="210" t="s">
        <v>106</v>
      </c>
      <c r="D26" s="70" t="s">
        <v>143</v>
      </c>
      <c r="E26" s="71">
        <v>2</v>
      </c>
      <c r="F26" s="104"/>
      <c r="G26" s="73">
        <f t="shared" si="1"/>
        <v>0</v>
      </c>
      <c r="H26" s="135"/>
      <c r="I26" s="193">
        <f t="shared" si="0"/>
        <v>0</v>
      </c>
      <c r="K26" s="4"/>
      <c r="L26" s="4"/>
      <c r="M26" s="4"/>
    </row>
    <row r="27" spans="3:13" ht="15.75" thickBot="1">
      <c r="C27" s="210"/>
      <c r="D27" s="70" t="s">
        <v>144</v>
      </c>
      <c r="E27" s="71">
        <v>3</v>
      </c>
      <c r="F27" s="106"/>
      <c r="G27" s="74">
        <f t="shared" si="1"/>
        <v>0</v>
      </c>
      <c r="H27" s="136"/>
      <c r="I27" s="194">
        <f t="shared" si="0"/>
        <v>0</v>
      </c>
      <c r="K27" s="4"/>
      <c r="L27" s="4"/>
      <c r="M27" s="4"/>
    </row>
    <row r="28" spans="6:13" ht="16.5" thickBot="1" thickTop="1">
      <c r="F28" s="75">
        <f>SUM(F21:F27)</f>
        <v>0</v>
      </c>
      <c r="G28" s="112">
        <f>SUM(G21:G27)</f>
        <v>0</v>
      </c>
      <c r="H28" s="195">
        <f>SUM(H21:H27)</f>
        <v>0</v>
      </c>
      <c r="I28" s="196">
        <f>SUM(I21:I27)</f>
        <v>0</v>
      </c>
      <c r="K28" s="4"/>
      <c r="L28" s="4"/>
      <c r="M28" s="4"/>
    </row>
    <row r="29" spans="7:13" ht="15">
      <c r="G29" s="87"/>
      <c r="I29" s="4"/>
      <c r="K29" s="4"/>
      <c r="L29" s="4"/>
      <c r="M29" s="4"/>
    </row>
    <row r="30" spans="7:13" ht="15">
      <c r="G30" s="87"/>
      <c r="I30" s="113">
        <f>-SUM(T12)</f>
        <v>0</v>
      </c>
      <c r="K30" s="4"/>
      <c r="L30" s="4"/>
      <c r="M30" s="4"/>
    </row>
    <row r="31" spans="7:13" ht="15">
      <c r="G31" s="87"/>
      <c r="I31" s="114">
        <f>SUM(I30-I28)</f>
        <v>0</v>
      </c>
      <c r="K31" s="4"/>
      <c r="L31" s="4"/>
      <c r="M31" s="4"/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spans="1:5" ht="15">
      <c r="A47" s="226" t="s">
        <v>79</v>
      </c>
      <c r="B47" s="226"/>
      <c r="C47" s="226"/>
      <c r="D47" s="226"/>
      <c r="E47" s="226"/>
    </row>
    <row r="48" ht="15"/>
    <row r="49" spans="1:8" ht="135.75" thickBot="1">
      <c r="A49" s="227" t="s">
        <v>75</v>
      </c>
      <c r="B49" s="227"/>
      <c r="C49" s="138" t="s">
        <v>76</v>
      </c>
      <c r="D49" s="138" t="s">
        <v>77</v>
      </c>
      <c r="E49" s="138" t="s">
        <v>78</v>
      </c>
      <c r="F49" s="108"/>
      <c r="G49" s="108"/>
      <c r="H49" s="108"/>
    </row>
    <row r="50" spans="1:7" ht="15.75" thickTop="1">
      <c r="A50" s="225"/>
      <c r="B50" s="225"/>
      <c r="C50" s="109"/>
      <c r="D50" s="109"/>
      <c r="E50" s="109"/>
      <c r="F50" s="87"/>
      <c r="G50" s="87"/>
    </row>
    <row r="51" spans="1:7" ht="15">
      <c r="A51" s="211"/>
      <c r="B51" s="211"/>
      <c r="C51" s="110"/>
      <c r="D51" s="110"/>
      <c r="E51" s="110"/>
      <c r="F51" s="87"/>
      <c r="G51" s="87"/>
    </row>
    <row r="52" spans="1:7" ht="15">
      <c r="A52" s="211"/>
      <c r="B52" s="211"/>
      <c r="C52" s="110"/>
      <c r="D52" s="110"/>
      <c r="E52" s="110"/>
      <c r="F52" s="87"/>
      <c r="G52" s="87"/>
    </row>
    <row r="53" spans="1:7" ht="15">
      <c r="A53" s="211"/>
      <c r="B53" s="211"/>
      <c r="C53" s="110"/>
      <c r="D53" s="110"/>
      <c r="E53" s="110"/>
      <c r="F53" s="87"/>
      <c r="G53" s="87"/>
    </row>
    <row r="54" spans="1:7" ht="15">
      <c r="A54" s="211"/>
      <c r="B54" s="211"/>
      <c r="C54" s="110"/>
      <c r="D54" s="110"/>
      <c r="E54" s="110"/>
      <c r="F54" s="87"/>
      <c r="G54" s="87"/>
    </row>
    <row r="55" spans="1:7" ht="15">
      <c r="A55" s="211"/>
      <c r="B55" s="211"/>
      <c r="C55" s="110"/>
      <c r="D55" s="110"/>
      <c r="E55" s="110"/>
      <c r="F55" s="87"/>
      <c r="G55" s="87"/>
    </row>
    <row r="56" spans="1:7" ht="15.75" thickBot="1">
      <c r="A56" s="220"/>
      <c r="B56" s="220"/>
      <c r="C56" s="111"/>
      <c r="D56" s="111"/>
      <c r="E56" s="111"/>
      <c r="F56" s="87"/>
      <c r="G56" s="87"/>
    </row>
    <row r="57" spans="1:7" ht="15.75" thickTop="1">
      <c r="A57" s="221" t="s">
        <v>74</v>
      </c>
      <c r="B57" s="222"/>
      <c r="C57" s="203">
        <f>SUM(C50:C56)</f>
        <v>0</v>
      </c>
      <c r="D57" s="203">
        <f>SUM(D50:D56)</f>
        <v>0</v>
      </c>
      <c r="E57" s="203">
        <f>SUM(E50:E56)</f>
        <v>0</v>
      </c>
      <c r="F57" s="87"/>
      <c r="G57" s="87"/>
    </row>
    <row r="100" ht="15">
      <c r="A100" s="199">
        <v>0.6</v>
      </c>
    </row>
    <row r="101" ht="15">
      <c r="A101" s="199">
        <v>0.7</v>
      </c>
    </row>
    <row r="102" ht="15">
      <c r="A102" s="199">
        <v>0.8</v>
      </c>
    </row>
    <row r="103" ht="15">
      <c r="A103" s="199">
        <v>0.9</v>
      </c>
    </row>
    <row r="104" ht="15">
      <c r="A104" s="199">
        <v>1</v>
      </c>
    </row>
  </sheetData>
  <sheetProtection password="D946" sheet="1" selectLockedCells="1"/>
  <mergeCells count="17">
    <mergeCell ref="A52:B52"/>
    <mergeCell ref="A1:T1"/>
    <mergeCell ref="C8:T8"/>
    <mergeCell ref="F17:G17"/>
    <mergeCell ref="H17:I17"/>
    <mergeCell ref="C21:C23"/>
    <mergeCell ref="C24:C25"/>
    <mergeCell ref="A53:B53"/>
    <mergeCell ref="A54:B54"/>
    <mergeCell ref="A55:B55"/>
    <mergeCell ref="A56:B56"/>
    <mergeCell ref="A57:B57"/>
    <mergeCell ref="C26:C27"/>
    <mergeCell ref="A47:E47"/>
    <mergeCell ref="A49:B49"/>
    <mergeCell ref="A50:B50"/>
    <mergeCell ref="A51:B51"/>
  </mergeCells>
  <conditionalFormatting sqref="T12">
    <cfRule type="cellIs" priority="7" dxfId="30" operator="lessThan" stopIfTrue="1">
      <formula>-0.01</formula>
    </cfRule>
  </conditionalFormatting>
  <conditionalFormatting sqref="S12">
    <cfRule type="cellIs" priority="3" dxfId="31" operator="greaterThan" stopIfTrue="1">
      <formula>0</formula>
    </cfRule>
    <cfRule type="cellIs" priority="4" dxfId="31" operator="greaterThan" stopIfTrue="1">
      <formula>0.01</formula>
    </cfRule>
    <cfRule type="cellIs" priority="5" dxfId="30" operator="greaterThan" stopIfTrue="1">
      <formula>0.01</formula>
    </cfRule>
    <cfRule type="cellIs" priority="6" dxfId="31" operator="greaterThan" stopIfTrue="1">
      <formula>0</formula>
    </cfRule>
  </conditionalFormatting>
  <conditionalFormatting sqref="I31">
    <cfRule type="cellIs" priority="1" dxfId="31" operator="greaterThan" stopIfTrue="1">
      <formula>0</formula>
    </cfRule>
    <cfRule type="cellIs" priority="2" dxfId="30" operator="lessThan" stopIfTrue="1">
      <formula>-0.01</formula>
    </cfRule>
  </conditionalFormatting>
  <dataValidations count="1">
    <dataValidation type="list" allowBlank="1" showInputMessage="1" showErrorMessage="1" sqref="P12">
      <formula1>$A$100:$A$104</formula1>
    </dataValidation>
  </dataValidations>
  <printOptions/>
  <pageMargins left="0.31496062992125984" right="0" top="0.7480314960629921" bottom="0.35433070866141736" header="0.31496062992125984" footer="0.31496062992125984"/>
  <pageSetup cellComments="asDisplayed" horizontalDpi="600" verticalDpi="600" orientation="landscape" paperSize="8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R104"/>
  <sheetViews>
    <sheetView view="pageBreakPreview" zoomScale="85" zoomScaleNormal="95" zoomScaleSheetLayoutView="85" zoomScalePageLayoutView="0" workbookViewId="0" topLeftCell="A1">
      <selection activeCell="N12" sqref="N12"/>
    </sheetView>
  </sheetViews>
  <sheetFormatPr defaultColWidth="9.140625" defaultRowHeight="15"/>
  <cols>
    <col min="1" max="1" width="14.8515625" style="139" customWidth="1"/>
    <col min="2" max="2" width="14.28125" style="139" customWidth="1"/>
    <col min="3" max="3" width="13.421875" style="139" customWidth="1"/>
    <col min="4" max="4" width="16.28125" style="139" customWidth="1"/>
    <col min="5" max="5" width="15.8515625" style="139" customWidth="1"/>
    <col min="6" max="6" width="17.7109375" style="139" customWidth="1"/>
    <col min="7" max="7" width="15.421875" style="139" customWidth="1"/>
    <col min="8" max="8" width="18.140625" style="143" customWidth="1"/>
    <col min="9" max="10" width="15.28125" style="143" customWidth="1"/>
    <col min="11" max="11" width="17.140625" style="143" customWidth="1"/>
    <col min="12" max="12" width="17.7109375" style="139" customWidth="1"/>
    <col min="13" max="13" width="16.8515625" style="139" customWidth="1"/>
    <col min="14" max="14" width="12.421875" style="139" customWidth="1"/>
    <col min="15" max="15" width="20.7109375" style="139" customWidth="1"/>
    <col min="16" max="16" width="22.28125" style="139" customWidth="1"/>
    <col min="17" max="17" width="16.57421875" style="139" customWidth="1"/>
    <col min="18" max="18" width="17.57421875" style="139" customWidth="1"/>
    <col min="19" max="16384" width="9.140625" style="139" customWidth="1"/>
  </cols>
  <sheetData>
    <row r="1" spans="1:18" ht="18.75">
      <c r="A1" s="238" t="s">
        <v>80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</row>
    <row r="2" spans="1:18" s="140" customFormat="1" ht="19.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1" s="83" customFormat="1" ht="15.75">
      <c r="A3" s="141" t="s">
        <v>149</v>
      </c>
      <c r="B3" s="81"/>
      <c r="C3" s="82"/>
      <c r="H3" s="84"/>
      <c r="I3" s="84"/>
      <c r="J3" s="84"/>
      <c r="K3" s="84"/>
    </row>
    <row r="4" spans="1:11" s="83" customFormat="1" ht="16.5" thickBot="1">
      <c r="A4" s="142" t="s">
        <v>151</v>
      </c>
      <c r="B4" s="85"/>
      <c r="C4" s="86"/>
      <c r="H4" s="84"/>
      <c r="I4" s="84"/>
      <c r="J4" s="84"/>
      <c r="K4" s="84"/>
    </row>
    <row r="5" spans="8:11" s="83" customFormat="1" ht="15.75">
      <c r="H5" s="84"/>
      <c r="I5" s="84"/>
      <c r="J5" s="84"/>
      <c r="K5" s="84"/>
    </row>
    <row r="6" ht="15">
      <c r="M6" s="144"/>
    </row>
    <row r="7" ht="15"/>
    <row r="8" spans="3:18" ht="18.75">
      <c r="C8" s="241" t="s">
        <v>81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</row>
    <row r="9" spans="1:18" ht="75">
      <c r="A9" s="145" t="s">
        <v>181</v>
      </c>
      <c r="B9" s="145" t="s">
        <v>181</v>
      </c>
      <c r="C9" s="145" t="s">
        <v>82</v>
      </c>
      <c r="D9" s="145" t="s">
        <v>83</v>
      </c>
      <c r="E9" s="145" t="s">
        <v>184</v>
      </c>
      <c r="F9" s="145" t="s">
        <v>184</v>
      </c>
      <c r="G9" s="145" t="s">
        <v>84</v>
      </c>
      <c r="H9" s="146" t="s">
        <v>85</v>
      </c>
      <c r="I9" s="146" t="s">
        <v>86</v>
      </c>
      <c r="J9" s="146" t="s">
        <v>87</v>
      </c>
      <c r="K9" s="146" t="s">
        <v>88</v>
      </c>
      <c r="L9" s="145" t="s">
        <v>24</v>
      </c>
      <c r="M9" s="145" t="s">
        <v>25</v>
      </c>
      <c r="N9" s="145" t="s">
        <v>26</v>
      </c>
      <c r="O9" s="145" t="s">
        <v>27</v>
      </c>
      <c r="P9" s="145" t="s">
        <v>31</v>
      </c>
      <c r="Q9" s="145" t="s">
        <v>9</v>
      </c>
      <c r="R9" s="145" t="s">
        <v>10</v>
      </c>
    </row>
    <row r="10" spans="1:18" ht="15">
      <c r="A10" s="147" t="s">
        <v>1</v>
      </c>
      <c r="B10" s="147" t="s">
        <v>2</v>
      </c>
      <c r="C10" s="147" t="s">
        <v>3</v>
      </c>
      <c r="D10" s="147" t="s">
        <v>2</v>
      </c>
      <c r="E10" s="147" t="s">
        <v>1</v>
      </c>
      <c r="F10" s="147" t="s">
        <v>2</v>
      </c>
      <c r="G10" s="147" t="s">
        <v>2</v>
      </c>
      <c r="H10" s="147" t="s">
        <v>3</v>
      </c>
      <c r="I10" s="147" t="s">
        <v>2</v>
      </c>
      <c r="J10" s="148" t="s">
        <v>4</v>
      </c>
      <c r="K10" s="148" t="s">
        <v>5</v>
      </c>
      <c r="L10" s="147" t="s">
        <v>20</v>
      </c>
      <c r="M10" s="148" t="s">
        <v>5</v>
      </c>
      <c r="N10" s="147" t="s">
        <v>3</v>
      </c>
      <c r="O10" s="148" t="s">
        <v>5</v>
      </c>
      <c r="P10" s="147" t="s">
        <v>5</v>
      </c>
      <c r="Q10" s="147" t="s">
        <v>5</v>
      </c>
      <c r="R10" s="147" t="s">
        <v>5</v>
      </c>
    </row>
    <row r="11" spans="1:18" ht="15.75" thickBot="1">
      <c r="A11" s="149" t="s">
        <v>6</v>
      </c>
      <c r="B11" s="149" t="s">
        <v>22</v>
      </c>
      <c r="C11" s="149" t="s">
        <v>7</v>
      </c>
      <c r="D11" s="149" t="s">
        <v>23</v>
      </c>
      <c r="E11" s="149" t="s">
        <v>8</v>
      </c>
      <c r="F11" s="149" t="s">
        <v>57</v>
      </c>
      <c r="G11" s="149" t="s">
        <v>58</v>
      </c>
      <c r="H11" s="149" t="s">
        <v>59</v>
      </c>
      <c r="I11" s="149" t="s">
        <v>60</v>
      </c>
      <c r="J11" s="149" t="s">
        <v>61</v>
      </c>
      <c r="K11" s="149" t="s">
        <v>62</v>
      </c>
      <c r="L11" s="149" t="s">
        <v>63</v>
      </c>
      <c r="M11" s="149" t="s">
        <v>64</v>
      </c>
      <c r="N11" s="149" t="s">
        <v>65</v>
      </c>
      <c r="O11" s="149" t="s">
        <v>66</v>
      </c>
      <c r="P11" s="149" t="s">
        <v>73</v>
      </c>
      <c r="Q11" s="149" t="s">
        <v>67</v>
      </c>
      <c r="R11" s="149" t="s">
        <v>68</v>
      </c>
    </row>
    <row r="12" spans="1:18" ht="16.5" thickBot="1" thickTop="1">
      <c r="A12" s="90"/>
      <c r="B12" s="164">
        <f>SUM(A12*1000)</f>
        <v>0</v>
      </c>
      <c r="C12" s="165">
        <v>0.309</v>
      </c>
      <c r="D12" s="166">
        <f>SUM(B12*C12)</f>
        <v>0</v>
      </c>
      <c r="E12" s="91">
        <v>0</v>
      </c>
      <c r="F12" s="62">
        <f>SUM(E12*1000)</f>
        <v>0</v>
      </c>
      <c r="G12" s="166">
        <f>SUM(D12+F12)</f>
        <v>0</v>
      </c>
      <c r="H12" s="123">
        <v>0.4</v>
      </c>
      <c r="I12" s="167">
        <f>SUM(G12*H12)</f>
        <v>0</v>
      </c>
      <c r="J12" s="168">
        <v>200</v>
      </c>
      <c r="K12" s="166">
        <f>SUM(I12/J12)</f>
        <v>0</v>
      </c>
      <c r="L12" s="202">
        <v>52</v>
      </c>
      <c r="M12" s="166">
        <f>SUM(K12/L12)</f>
        <v>0</v>
      </c>
      <c r="N12" s="93">
        <v>0.7</v>
      </c>
      <c r="O12" s="66">
        <f>SUM(M12/N12)</f>
        <v>0</v>
      </c>
      <c r="P12" s="67">
        <f>SUM(G26)</f>
        <v>0</v>
      </c>
      <c r="Q12" s="68" t="str">
        <f>IF(P12&gt;O12,P12-O12," ")</f>
        <v> </v>
      </c>
      <c r="R12" s="69" t="str">
        <f>IF(P12&lt;O12,P12-O12," ")</f>
        <v> </v>
      </c>
    </row>
    <row r="13" ht="15"/>
    <row r="14" ht="15"/>
    <row r="15" ht="15"/>
    <row r="16" spans="4:6" ht="15.75" thickBot="1">
      <c r="D16" s="150"/>
      <c r="E16" s="150"/>
      <c r="F16" s="150"/>
    </row>
    <row r="17" spans="4:11" ht="15">
      <c r="D17" s="150"/>
      <c r="E17" s="150"/>
      <c r="F17" s="242" t="s">
        <v>18</v>
      </c>
      <c r="G17" s="243"/>
      <c r="H17" s="218" t="s">
        <v>48</v>
      </c>
      <c r="I17" s="219"/>
      <c r="K17" s="139"/>
    </row>
    <row r="18" spans="3:11" ht="75">
      <c r="C18" s="145" t="s">
        <v>19</v>
      </c>
      <c r="D18" s="145" t="s">
        <v>17</v>
      </c>
      <c r="E18" s="145" t="s">
        <v>17</v>
      </c>
      <c r="F18" s="145" t="s">
        <v>16</v>
      </c>
      <c r="G18" s="151" t="s">
        <v>33</v>
      </c>
      <c r="H18" s="95" t="s">
        <v>34</v>
      </c>
      <c r="I18" s="96" t="s">
        <v>56</v>
      </c>
      <c r="K18" s="139"/>
    </row>
    <row r="19" spans="3:11" ht="15">
      <c r="C19" s="147"/>
      <c r="D19" s="152" t="s">
        <v>32</v>
      </c>
      <c r="E19" s="147" t="s">
        <v>5</v>
      </c>
      <c r="F19" s="147" t="s">
        <v>20</v>
      </c>
      <c r="G19" s="153" t="s">
        <v>5</v>
      </c>
      <c r="H19" s="97" t="s">
        <v>20</v>
      </c>
      <c r="I19" s="98" t="s">
        <v>5</v>
      </c>
      <c r="K19" s="139"/>
    </row>
    <row r="20" spans="3:11" ht="15.75" thickBot="1">
      <c r="C20" s="149" t="s">
        <v>28</v>
      </c>
      <c r="D20" s="149" t="s">
        <v>29</v>
      </c>
      <c r="E20" s="149" t="s">
        <v>30</v>
      </c>
      <c r="F20" s="149" t="s">
        <v>69</v>
      </c>
      <c r="G20" s="154" t="s">
        <v>70</v>
      </c>
      <c r="H20" s="155" t="s">
        <v>71</v>
      </c>
      <c r="I20" s="156" t="s">
        <v>72</v>
      </c>
      <c r="K20" s="139"/>
    </row>
    <row r="21" spans="3:11" ht="15.75" thickTop="1">
      <c r="C21" s="329" t="s">
        <v>11</v>
      </c>
      <c r="D21" s="169" t="s">
        <v>129</v>
      </c>
      <c r="E21" s="172">
        <v>0.08</v>
      </c>
      <c r="F21" s="157"/>
      <c r="G21" s="175">
        <f>SUM(E21*F21)</f>
        <v>0</v>
      </c>
      <c r="H21" s="158"/>
      <c r="I21" s="179">
        <f>SUM(E21*H21)</f>
        <v>0</v>
      </c>
      <c r="K21" s="139"/>
    </row>
    <row r="22" spans="3:11" ht="15">
      <c r="C22" s="330"/>
      <c r="D22" s="170" t="s">
        <v>14</v>
      </c>
      <c r="E22" s="173">
        <v>0.12</v>
      </c>
      <c r="F22" s="159"/>
      <c r="G22" s="176">
        <f>SUM(E22*F22)</f>
        <v>0</v>
      </c>
      <c r="H22" s="105"/>
      <c r="I22" s="180">
        <f>SUM(E22*H22)</f>
        <v>0</v>
      </c>
      <c r="K22" s="139"/>
    </row>
    <row r="23" spans="3:11" ht="15">
      <c r="C23" s="331" t="s">
        <v>100</v>
      </c>
      <c r="D23" s="171" t="s">
        <v>133</v>
      </c>
      <c r="E23" s="174">
        <v>0.2</v>
      </c>
      <c r="F23" s="160"/>
      <c r="G23" s="177">
        <f>SUM(E23*F23)</f>
        <v>0</v>
      </c>
      <c r="H23" s="103"/>
      <c r="I23" s="181">
        <f>SUM(E23*H23)</f>
        <v>0</v>
      </c>
      <c r="K23" s="139"/>
    </row>
    <row r="24" spans="3:11" ht="15">
      <c r="C24" s="331"/>
      <c r="D24" s="170" t="s">
        <v>134</v>
      </c>
      <c r="E24" s="173">
        <v>0.3</v>
      </c>
      <c r="F24" s="159"/>
      <c r="G24" s="176">
        <f>SUM(E24*F24)</f>
        <v>0</v>
      </c>
      <c r="H24" s="105"/>
      <c r="I24" s="180">
        <f>SUM(E24*H24)</f>
        <v>0</v>
      </c>
      <c r="K24" s="139"/>
    </row>
    <row r="25" spans="3:11" ht="15.75" thickBot="1">
      <c r="C25" s="330"/>
      <c r="D25" s="170" t="s">
        <v>110</v>
      </c>
      <c r="E25" s="173">
        <v>0.4</v>
      </c>
      <c r="F25" s="161"/>
      <c r="G25" s="178">
        <f>SUM(E25*F25)</f>
        <v>0</v>
      </c>
      <c r="H25" s="107"/>
      <c r="I25" s="182">
        <f>SUM(E25*H25)</f>
        <v>0</v>
      </c>
      <c r="K25" s="139"/>
    </row>
    <row r="26" spans="6:11" ht="16.5" thickBot="1" thickTop="1">
      <c r="F26" s="75">
        <f>SUM(F21:F25)</f>
        <v>0</v>
      </c>
      <c r="G26" s="112">
        <f>SUM(G21:G25)</f>
        <v>0</v>
      </c>
      <c r="H26" s="76">
        <f>SUM(H21:H25)</f>
        <v>0</v>
      </c>
      <c r="I26" s="79">
        <f>SUM(I21:I25)</f>
        <v>0</v>
      </c>
      <c r="K26" s="139"/>
    </row>
    <row r="27" spans="7:11" ht="15">
      <c r="G27" s="143"/>
      <c r="I27" s="139"/>
      <c r="K27" s="139"/>
    </row>
    <row r="28" spans="7:11" ht="15">
      <c r="G28" s="143"/>
      <c r="I28" s="113">
        <f>-SUM(R12)</f>
        <v>0</v>
      </c>
      <c r="K28" s="139"/>
    </row>
    <row r="29" spans="7:11" ht="15">
      <c r="G29" s="143"/>
      <c r="I29" s="183">
        <f>SUM(I28-I26)</f>
        <v>0</v>
      </c>
      <c r="K29" s="139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spans="1:5" ht="15">
      <c r="A40" s="236" t="s">
        <v>79</v>
      </c>
      <c r="B40" s="236"/>
      <c r="C40" s="236"/>
      <c r="D40" s="236"/>
      <c r="E40" s="236"/>
    </row>
    <row r="41" ht="15"/>
    <row r="42" spans="1:8" ht="135.75" thickBot="1">
      <c r="A42" s="237" t="s">
        <v>75</v>
      </c>
      <c r="B42" s="237"/>
      <c r="C42" s="162" t="s">
        <v>76</v>
      </c>
      <c r="D42" s="162" t="s">
        <v>77</v>
      </c>
      <c r="E42" s="162" t="s">
        <v>78</v>
      </c>
      <c r="F42" s="163"/>
      <c r="G42" s="163"/>
      <c r="H42" s="163"/>
    </row>
    <row r="43" spans="1:7" ht="15.75" thickTop="1">
      <c r="A43" s="225"/>
      <c r="B43" s="225"/>
      <c r="C43" s="109"/>
      <c r="D43" s="109"/>
      <c r="E43" s="109"/>
      <c r="F43" s="143"/>
      <c r="G43" s="143"/>
    </row>
    <row r="44" spans="1:7" ht="15">
      <c r="A44" s="211"/>
      <c r="B44" s="211"/>
      <c r="C44" s="110"/>
      <c r="D44" s="110"/>
      <c r="E44" s="110"/>
      <c r="F44" s="143"/>
      <c r="G44" s="143"/>
    </row>
    <row r="45" spans="1:7" ht="15">
      <c r="A45" s="211"/>
      <c r="B45" s="211"/>
      <c r="C45" s="110"/>
      <c r="D45" s="110"/>
      <c r="E45" s="110"/>
      <c r="F45" s="143"/>
      <c r="G45" s="143"/>
    </row>
    <row r="46" spans="1:7" ht="15">
      <c r="A46" s="211"/>
      <c r="B46" s="211"/>
      <c r="C46" s="110"/>
      <c r="D46" s="110"/>
      <c r="E46" s="110"/>
      <c r="F46" s="143"/>
      <c r="G46" s="143"/>
    </row>
    <row r="47" spans="1:7" ht="15">
      <c r="A47" s="211"/>
      <c r="B47" s="211"/>
      <c r="C47" s="110"/>
      <c r="D47" s="110"/>
      <c r="E47" s="110"/>
      <c r="F47" s="143"/>
      <c r="G47" s="143"/>
    </row>
    <row r="48" spans="1:7" ht="15">
      <c r="A48" s="211"/>
      <c r="B48" s="211"/>
      <c r="C48" s="110"/>
      <c r="D48" s="110"/>
      <c r="E48" s="110"/>
      <c r="F48" s="143"/>
      <c r="G48" s="143"/>
    </row>
    <row r="49" spans="1:7" ht="15.75" thickBot="1">
      <c r="A49" s="220"/>
      <c r="B49" s="220"/>
      <c r="C49" s="111"/>
      <c r="D49" s="111"/>
      <c r="E49" s="111"/>
      <c r="F49" s="143"/>
      <c r="G49" s="143"/>
    </row>
    <row r="50" spans="1:7" ht="15.75" thickTop="1">
      <c r="A50" s="221" t="s">
        <v>74</v>
      </c>
      <c r="B50" s="222"/>
      <c r="C50" s="203">
        <f>SUM(C43:C49)</f>
        <v>0</v>
      </c>
      <c r="D50" s="203">
        <f>SUM(D43:D49)</f>
        <v>0</v>
      </c>
      <c r="E50" s="203">
        <f>SUM(E43:E49)</f>
        <v>0</v>
      </c>
      <c r="F50" s="143"/>
      <c r="G50" s="143"/>
    </row>
    <row r="51" ht="15"/>
    <row r="52" ht="15"/>
    <row r="100" ht="15">
      <c r="A100" s="199">
        <v>0.6</v>
      </c>
    </row>
    <row r="101" ht="15">
      <c r="A101" s="199">
        <v>0.7</v>
      </c>
    </row>
    <row r="102" ht="15">
      <c r="A102" s="199">
        <v>0.8</v>
      </c>
    </row>
    <row r="103" ht="15">
      <c r="A103" s="199">
        <v>0.9</v>
      </c>
    </row>
    <row r="104" ht="15">
      <c r="A104" s="199">
        <v>1</v>
      </c>
    </row>
  </sheetData>
  <sheetProtection password="D946" sheet="1" selectLockedCells="1"/>
  <mergeCells count="16">
    <mergeCell ref="A1:R1"/>
    <mergeCell ref="C8:R8"/>
    <mergeCell ref="F17:G17"/>
    <mergeCell ref="H17:I17"/>
    <mergeCell ref="A46:B46"/>
    <mergeCell ref="C21:C22"/>
    <mergeCell ref="A47:B47"/>
    <mergeCell ref="A48:B48"/>
    <mergeCell ref="A49:B49"/>
    <mergeCell ref="A50:B50"/>
    <mergeCell ref="C23:C25"/>
    <mergeCell ref="A40:E40"/>
    <mergeCell ref="A42:B42"/>
    <mergeCell ref="A43:B43"/>
    <mergeCell ref="A44:B44"/>
    <mergeCell ref="A45:B45"/>
  </mergeCells>
  <conditionalFormatting sqref="R12">
    <cfRule type="cellIs" priority="7" dxfId="30" operator="lessThan" stopIfTrue="1">
      <formula>-0.01</formula>
    </cfRule>
  </conditionalFormatting>
  <conditionalFormatting sqref="Q12">
    <cfRule type="cellIs" priority="3" dxfId="31" operator="greaterThan" stopIfTrue="1">
      <formula>0</formula>
    </cfRule>
    <cfRule type="cellIs" priority="4" dxfId="31" operator="greaterThan" stopIfTrue="1">
      <formula>0.01</formula>
    </cfRule>
    <cfRule type="cellIs" priority="5" dxfId="30" operator="greaterThan" stopIfTrue="1">
      <formula>0.01</formula>
    </cfRule>
    <cfRule type="cellIs" priority="6" dxfId="31" operator="greaterThan" stopIfTrue="1">
      <formula>0</formula>
    </cfRule>
  </conditionalFormatting>
  <conditionalFormatting sqref="I29">
    <cfRule type="cellIs" priority="1" dxfId="31" operator="greaterThan" stopIfTrue="1">
      <formula>0</formula>
    </cfRule>
    <cfRule type="cellIs" priority="2" dxfId="30" operator="lessThan" stopIfTrue="1">
      <formula>-0.01</formula>
    </cfRule>
  </conditionalFormatting>
  <dataValidations count="1">
    <dataValidation type="list" allowBlank="1" showInputMessage="1" showErrorMessage="1" sqref="N12">
      <formula1>$A$100:$A$104</formula1>
    </dataValidation>
  </dataValidations>
  <printOptions/>
  <pageMargins left="0.7086614173228347" right="0" top="0.7480314960629921" bottom="0.35433070866141736" header="0.31496062992125984" footer="0.31496062992125984"/>
  <pageSetup cellComments="asDisplayed" horizontalDpi="600" verticalDpi="600" orientation="landscape" paperSize="8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R104"/>
  <sheetViews>
    <sheetView view="pageBreakPreview" zoomScale="90" zoomScaleNormal="95" zoomScaleSheetLayoutView="90" zoomScalePageLayoutView="0" workbookViewId="0" topLeftCell="A1">
      <selection activeCell="H49" sqref="H49"/>
    </sheetView>
  </sheetViews>
  <sheetFormatPr defaultColWidth="9.140625" defaultRowHeight="15"/>
  <cols>
    <col min="1" max="1" width="14.8515625" style="4" customWidth="1"/>
    <col min="2" max="2" width="14.28125" style="4" customWidth="1"/>
    <col min="3" max="3" width="13.421875" style="4" customWidth="1"/>
    <col min="4" max="4" width="16.28125" style="4" customWidth="1"/>
    <col min="5" max="5" width="15.8515625" style="4" customWidth="1"/>
    <col min="6" max="6" width="17.7109375" style="4" customWidth="1"/>
    <col min="7" max="7" width="15.421875" style="4" customWidth="1"/>
    <col min="8" max="8" width="18.140625" style="87" customWidth="1"/>
    <col min="9" max="10" width="15.28125" style="87" customWidth="1"/>
    <col min="11" max="11" width="17.140625" style="87" customWidth="1"/>
    <col min="12" max="12" width="17.7109375" style="4" customWidth="1"/>
    <col min="13" max="13" width="16.8515625" style="4" customWidth="1"/>
    <col min="14" max="14" width="12.421875" style="4" customWidth="1"/>
    <col min="15" max="15" width="20.7109375" style="4" customWidth="1"/>
    <col min="16" max="16" width="22.28125" style="4" customWidth="1"/>
    <col min="17" max="17" width="16.57421875" style="4" customWidth="1"/>
    <col min="18" max="18" width="17.57421875" style="4" customWidth="1"/>
    <col min="19" max="16384" width="9.140625" style="4" customWidth="1"/>
  </cols>
  <sheetData>
    <row r="1" spans="1:18" ht="18.75">
      <c r="A1" s="246" t="s">
        <v>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8"/>
    </row>
    <row r="2" spans="1:18" s="14" customFormat="1" ht="19.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1" s="83" customFormat="1" ht="15.75">
      <c r="A3" s="5" t="s">
        <v>149</v>
      </c>
      <c r="B3" s="81"/>
      <c r="C3" s="82"/>
      <c r="H3" s="84"/>
      <c r="I3" s="84"/>
      <c r="J3" s="84"/>
      <c r="K3" s="84"/>
    </row>
    <row r="4" spans="1:11" s="83" customFormat="1" ht="16.5" thickBot="1">
      <c r="A4" s="142" t="s">
        <v>150</v>
      </c>
      <c r="B4" s="85"/>
      <c r="C4" s="86"/>
      <c r="H4" s="84"/>
      <c r="I4" s="84"/>
      <c r="J4" s="84"/>
      <c r="K4" s="84"/>
    </row>
    <row r="5" spans="8:11" s="83" customFormat="1" ht="15.75">
      <c r="H5" s="84"/>
      <c r="I5" s="84"/>
      <c r="J5" s="84"/>
      <c r="K5" s="84"/>
    </row>
    <row r="6" ht="15">
      <c r="M6" s="88"/>
    </row>
    <row r="7" ht="15"/>
    <row r="8" spans="3:18" ht="18.75">
      <c r="C8" s="249" t="s">
        <v>90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</row>
    <row r="9" spans="1:18" ht="75">
      <c r="A9" s="184" t="s">
        <v>181</v>
      </c>
      <c r="B9" s="184" t="s">
        <v>181</v>
      </c>
      <c r="C9" s="184" t="s">
        <v>91</v>
      </c>
      <c r="D9" s="184" t="s">
        <v>92</v>
      </c>
      <c r="E9" s="184" t="s">
        <v>185</v>
      </c>
      <c r="F9" s="184" t="s">
        <v>185</v>
      </c>
      <c r="G9" s="184" t="s">
        <v>93</v>
      </c>
      <c r="H9" s="185" t="s">
        <v>101</v>
      </c>
      <c r="I9" s="185" t="s">
        <v>94</v>
      </c>
      <c r="J9" s="185" t="s">
        <v>95</v>
      </c>
      <c r="K9" s="185" t="s">
        <v>96</v>
      </c>
      <c r="L9" s="184" t="s">
        <v>24</v>
      </c>
      <c r="M9" s="184" t="s">
        <v>25</v>
      </c>
      <c r="N9" s="184" t="s">
        <v>26</v>
      </c>
      <c r="O9" s="184" t="s">
        <v>27</v>
      </c>
      <c r="P9" s="184" t="s">
        <v>31</v>
      </c>
      <c r="Q9" s="184" t="s">
        <v>9</v>
      </c>
      <c r="R9" s="184" t="s">
        <v>10</v>
      </c>
    </row>
    <row r="10" spans="1:18" ht="15">
      <c r="A10" s="186" t="s">
        <v>1</v>
      </c>
      <c r="B10" s="186" t="s">
        <v>2</v>
      </c>
      <c r="C10" s="186" t="s">
        <v>3</v>
      </c>
      <c r="D10" s="186" t="s">
        <v>2</v>
      </c>
      <c r="E10" s="186" t="s">
        <v>1</v>
      </c>
      <c r="F10" s="186" t="s">
        <v>2</v>
      </c>
      <c r="G10" s="186" t="s">
        <v>2</v>
      </c>
      <c r="H10" s="186" t="s">
        <v>3</v>
      </c>
      <c r="I10" s="186" t="s">
        <v>2</v>
      </c>
      <c r="J10" s="187" t="s">
        <v>4</v>
      </c>
      <c r="K10" s="187" t="s">
        <v>5</v>
      </c>
      <c r="L10" s="186" t="s">
        <v>20</v>
      </c>
      <c r="M10" s="187" t="s">
        <v>5</v>
      </c>
      <c r="N10" s="186" t="s">
        <v>3</v>
      </c>
      <c r="O10" s="187" t="s">
        <v>5</v>
      </c>
      <c r="P10" s="186" t="s">
        <v>5</v>
      </c>
      <c r="Q10" s="186" t="s">
        <v>5</v>
      </c>
      <c r="R10" s="186" t="s">
        <v>5</v>
      </c>
    </row>
    <row r="11" spans="1:18" ht="15.75" thickBot="1">
      <c r="A11" s="89" t="s">
        <v>6</v>
      </c>
      <c r="B11" s="89" t="s">
        <v>22</v>
      </c>
      <c r="C11" s="89" t="s">
        <v>7</v>
      </c>
      <c r="D11" s="89" t="s">
        <v>23</v>
      </c>
      <c r="E11" s="89" t="s">
        <v>8</v>
      </c>
      <c r="F11" s="89" t="s">
        <v>57</v>
      </c>
      <c r="G11" s="89" t="s">
        <v>58</v>
      </c>
      <c r="H11" s="89" t="s">
        <v>59</v>
      </c>
      <c r="I11" s="89" t="s">
        <v>60</v>
      </c>
      <c r="J11" s="89" t="s">
        <v>61</v>
      </c>
      <c r="K11" s="89" t="s">
        <v>62</v>
      </c>
      <c r="L11" s="89" t="s">
        <v>63</v>
      </c>
      <c r="M11" s="89" t="s">
        <v>64</v>
      </c>
      <c r="N11" s="89" t="s">
        <v>65</v>
      </c>
      <c r="O11" s="89" t="s">
        <v>66</v>
      </c>
      <c r="P11" s="89" t="s">
        <v>73</v>
      </c>
      <c r="Q11" s="89" t="s">
        <v>67</v>
      </c>
      <c r="R11" s="89" t="s">
        <v>68</v>
      </c>
    </row>
    <row r="12" spans="1:18" ht="16.5" thickBot="1" thickTop="1">
      <c r="A12" s="90"/>
      <c r="B12" s="59">
        <f>SUM(A12*1000)</f>
        <v>0</v>
      </c>
      <c r="C12" s="60">
        <v>0.037</v>
      </c>
      <c r="D12" s="61">
        <f>SUM(B12*C12)</f>
        <v>0</v>
      </c>
      <c r="E12" s="91"/>
      <c r="F12" s="62">
        <f>SUM(E12*1000)</f>
        <v>0</v>
      </c>
      <c r="G12" s="61">
        <f>SUM(D12+F12)</f>
        <v>0</v>
      </c>
      <c r="H12" s="123">
        <v>0.6</v>
      </c>
      <c r="I12" s="64">
        <f>SUM(G12*H12)</f>
        <v>0</v>
      </c>
      <c r="J12" s="192">
        <v>150</v>
      </c>
      <c r="K12" s="61">
        <f>SUM(I12/J12)</f>
        <v>0</v>
      </c>
      <c r="L12" s="92">
        <v>12</v>
      </c>
      <c r="M12" s="61">
        <f>SUM(K12/L12)</f>
        <v>0</v>
      </c>
      <c r="N12" s="93">
        <v>0.9</v>
      </c>
      <c r="O12" s="66">
        <f>SUM(M12/N12)</f>
        <v>0</v>
      </c>
      <c r="P12" s="67">
        <f>SUM(G23)</f>
        <v>0</v>
      </c>
      <c r="Q12" s="68" t="str">
        <f>IF(P12&gt;O12,P12-O12," ")</f>
        <v> </v>
      </c>
      <c r="R12" s="69" t="str">
        <f>IF(P12&lt;O12,P12-O12," ")</f>
        <v> </v>
      </c>
    </row>
    <row r="13" ht="15"/>
    <row r="14" ht="15"/>
    <row r="15" ht="15"/>
    <row r="16" spans="4:6" ht="15.75" thickBot="1">
      <c r="D16" s="94"/>
      <c r="E16" s="94"/>
      <c r="F16" s="94"/>
    </row>
    <row r="17" spans="4:11" ht="15">
      <c r="D17" s="94"/>
      <c r="E17" s="94"/>
      <c r="F17" s="250" t="s">
        <v>18</v>
      </c>
      <c r="G17" s="251"/>
      <c r="H17" s="218" t="s">
        <v>48</v>
      </c>
      <c r="I17" s="219"/>
      <c r="K17" s="4"/>
    </row>
    <row r="18" spans="3:11" ht="75">
      <c r="C18" s="184" t="s">
        <v>19</v>
      </c>
      <c r="D18" s="184" t="s">
        <v>17</v>
      </c>
      <c r="E18" s="184" t="s">
        <v>17</v>
      </c>
      <c r="F18" s="184" t="s">
        <v>16</v>
      </c>
      <c r="G18" s="188" t="s">
        <v>33</v>
      </c>
      <c r="H18" s="95" t="s">
        <v>34</v>
      </c>
      <c r="I18" s="96" t="s">
        <v>56</v>
      </c>
      <c r="K18" s="4"/>
    </row>
    <row r="19" spans="3:11" ht="15">
      <c r="C19" s="186"/>
      <c r="D19" s="189" t="s">
        <v>32</v>
      </c>
      <c r="E19" s="186" t="s">
        <v>5</v>
      </c>
      <c r="F19" s="186" t="s">
        <v>20</v>
      </c>
      <c r="G19" s="190" t="s">
        <v>5</v>
      </c>
      <c r="H19" s="97" t="s">
        <v>20</v>
      </c>
      <c r="I19" s="98" t="s">
        <v>5</v>
      </c>
      <c r="K19" s="4"/>
    </row>
    <row r="20" spans="3:11" ht="15.75" thickBot="1">
      <c r="C20" s="89" t="s">
        <v>28</v>
      </c>
      <c r="D20" s="89" t="s">
        <v>29</v>
      </c>
      <c r="E20" s="89" t="s">
        <v>30</v>
      </c>
      <c r="F20" s="89" t="s">
        <v>69</v>
      </c>
      <c r="G20" s="99" t="s">
        <v>70</v>
      </c>
      <c r="H20" s="100" t="s">
        <v>71</v>
      </c>
      <c r="I20" s="101" t="s">
        <v>72</v>
      </c>
      <c r="K20" s="4"/>
    </row>
    <row r="21" spans="3:11" ht="15.75" thickTop="1">
      <c r="C21" s="326" t="s">
        <v>111</v>
      </c>
      <c r="D21" s="70" t="s">
        <v>113</v>
      </c>
      <c r="E21" s="71">
        <v>1</v>
      </c>
      <c r="F21" s="104"/>
      <c r="G21" s="73">
        <f>SUM(E21*F21)</f>
        <v>0</v>
      </c>
      <c r="H21" s="105"/>
      <c r="I21" s="77">
        <f>SUM(E21*H21)</f>
        <v>0</v>
      </c>
      <c r="K21" s="4"/>
    </row>
    <row r="22" spans="3:11" ht="15.75" thickBot="1">
      <c r="C22" s="328"/>
      <c r="D22" s="70" t="s">
        <v>112</v>
      </c>
      <c r="E22" s="71">
        <v>1.5</v>
      </c>
      <c r="F22" s="106"/>
      <c r="G22" s="74">
        <f>SUM(E22*F22)</f>
        <v>0</v>
      </c>
      <c r="H22" s="107"/>
      <c r="I22" s="78">
        <f>SUM(E22*H22)</f>
        <v>0</v>
      </c>
      <c r="K22" s="4"/>
    </row>
    <row r="23" spans="6:11" ht="16.5" thickBot="1" thickTop="1">
      <c r="F23" s="75">
        <f>SUM(F21:F22)</f>
        <v>0</v>
      </c>
      <c r="G23" s="112">
        <f>SUM(G21:G22)</f>
        <v>0</v>
      </c>
      <c r="H23" s="76">
        <f>SUM(H21:H22)</f>
        <v>0</v>
      </c>
      <c r="I23" s="79">
        <f>SUM(I21:I22)</f>
        <v>0</v>
      </c>
      <c r="K23" s="4"/>
    </row>
    <row r="24" spans="7:11" ht="15">
      <c r="G24" s="87"/>
      <c r="I24" s="4"/>
      <c r="K24" s="4"/>
    </row>
    <row r="25" spans="7:11" ht="15">
      <c r="G25" s="87"/>
      <c r="I25" s="113">
        <f>-SUM(R12)</f>
        <v>0</v>
      </c>
      <c r="K25" s="4"/>
    </row>
    <row r="26" spans="7:11" ht="15">
      <c r="G26" s="87"/>
      <c r="I26" s="114">
        <f>SUM(I25-I23)</f>
        <v>0</v>
      </c>
      <c r="K26" s="4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spans="1:5" ht="15">
      <c r="A42" s="244" t="s">
        <v>79</v>
      </c>
      <c r="B42" s="244"/>
      <c r="C42" s="244"/>
      <c r="D42" s="244"/>
      <c r="E42" s="244"/>
    </row>
    <row r="43" ht="15"/>
    <row r="44" spans="1:8" ht="135.75" thickBot="1">
      <c r="A44" s="245" t="s">
        <v>75</v>
      </c>
      <c r="B44" s="245"/>
      <c r="C44" s="191" t="s">
        <v>76</v>
      </c>
      <c r="D44" s="191" t="s">
        <v>77</v>
      </c>
      <c r="E44" s="191" t="s">
        <v>78</v>
      </c>
      <c r="F44" s="108"/>
      <c r="G44" s="108"/>
      <c r="H44" s="108"/>
    </row>
    <row r="45" spans="1:7" ht="15.75" thickTop="1">
      <c r="A45" s="225"/>
      <c r="B45" s="225"/>
      <c r="C45" s="109"/>
      <c r="D45" s="109"/>
      <c r="E45" s="109"/>
      <c r="F45" s="87"/>
      <c r="G45" s="87"/>
    </row>
    <row r="46" spans="1:7" ht="15">
      <c r="A46" s="211"/>
      <c r="B46" s="211"/>
      <c r="C46" s="110"/>
      <c r="D46" s="110"/>
      <c r="E46" s="110"/>
      <c r="F46" s="87"/>
      <c r="G46" s="87"/>
    </row>
    <row r="47" spans="1:7" ht="15">
      <c r="A47" s="211"/>
      <c r="B47" s="211"/>
      <c r="C47" s="110"/>
      <c r="D47" s="110"/>
      <c r="E47" s="110"/>
      <c r="F47" s="87"/>
      <c r="G47" s="87"/>
    </row>
    <row r="48" spans="1:7" ht="15">
      <c r="A48" s="211"/>
      <c r="B48" s="211"/>
      <c r="C48" s="110"/>
      <c r="D48" s="110"/>
      <c r="E48" s="110"/>
      <c r="F48" s="87"/>
      <c r="G48" s="87"/>
    </row>
    <row r="49" spans="1:7" ht="15">
      <c r="A49" s="211"/>
      <c r="B49" s="211"/>
      <c r="C49" s="110"/>
      <c r="D49" s="110"/>
      <c r="E49" s="110"/>
      <c r="F49" s="87"/>
      <c r="G49" s="87"/>
    </row>
    <row r="50" spans="1:7" ht="15">
      <c r="A50" s="211"/>
      <c r="B50" s="211"/>
      <c r="C50" s="110"/>
      <c r="D50" s="110"/>
      <c r="E50" s="110"/>
      <c r="F50" s="87"/>
      <c r="G50" s="87"/>
    </row>
    <row r="51" spans="1:7" ht="15.75" thickBot="1">
      <c r="A51" s="220"/>
      <c r="B51" s="220"/>
      <c r="C51" s="111"/>
      <c r="D51" s="111"/>
      <c r="E51" s="111"/>
      <c r="F51" s="87"/>
      <c r="G51" s="87"/>
    </row>
    <row r="52" spans="1:7" ht="15.75" thickTop="1">
      <c r="A52" s="221" t="s">
        <v>74</v>
      </c>
      <c r="B52" s="222"/>
      <c r="C52" s="203">
        <f>SUM(C45:C51)</f>
        <v>0</v>
      </c>
      <c r="D52" s="203">
        <f>SUM(D45:D51)</f>
        <v>0</v>
      </c>
      <c r="E52" s="203">
        <f>SUM(E45:E51)</f>
        <v>0</v>
      </c>
      <c r="F52" s="87"/>
      <c r="G52" s="87"/>
    </row>
    <row r="100" ht="15">
      <c r="A100" s="199">
        <v>0.6</v>
      </c>
    </row>
    <row r="101" ht="15">
      <c r="A101" s="199">
        <v>0.7</v>
      </c>
    </row>
    <row r="102" ht="15">
      <c r="A102" s="199">
        <v>0.8</v>
      </c>
    </row>
    <row r="103" ht="15">
      <c r="A103" s="199">
        <v>0.9</v>
      </c>
    </row>
    <row r="104" ht="15">
      <c r="A104" s="199">
        <v>1</v>
      </c>
    </row>
  </sheetData>
  <sheetProtection password="D946" sheet="1" selectLockedCells="1"/>
  <mergeCells count="15">
    <mergeCell ref="A1:R1"/>
    <mergeCell ref="C8:R8"/>
    <mergeCell ref="F17:G17"/>
    <mergeCell ref="H17:I17"/>
    <mergeCell ref="A48:B48"/>
    <mergeCell ref="A49:B49"/>
    <mergeCell ref="A50:B50"/>
    <mergeCell ref="A51:B51"/>
    <mergeCell ref="A52:B52"/>
    <mergeCell ref="C21:C22"/>
    <mergeCell ref="A42:E42"/>
    <mergeCell ref="A44:B44"/>
    <mergeCell ref="A45:B45"/>
    <mergeCell ref="A46:B46"/>
    <mergeCell ref="A47:B47"/>
  </mergeCells>
  <conditionalFormatting sqref="R12">
    <cfRule type="cellIs" priority="7" dxfId="30" operator="lessThan" stopIfTrue="1">
      <formula>-0.01</formula>
    </cfRule>
  </conditionalFormatting>
  <conditionalFormatting sqref="Q12">
    <cfRule type="cellIs" priority="3" dxfId="31" operator="greaterThan" stopIfTrue="1">
      <formula>0</formula>
    </cfRule>
    <cfRule type="cellIs" priority="4" dxfId="31" operator="greaterThan" stopIfTrue="1">
      <formula>0.01</formula>
    </cfRule>
    <cfRule type="cellIs" priority="5" dxfId="30" operator="greaterThan" stopIfTrue="1">
      <formula>0.01</formula>
    </cfRule>
    <cfRule type="cellIs" priority="6" dxfId="31" operator="greaterThan" stopIfTrue="1">
      <formula>0</formula>
    </cfRule>
  </conditionalFormatting>
  <conditionalFormatting sqref="I26">
    <cfRule type="cellIs" priority="1" dxfId="31" operator="greaterThan" stopIfTrue="1">
      <formula>0</formula>
    </cfRule>
    <cfRule type="cellIs" priority="2" dxfId="30" operator="lessThan" stopIfTrue="1">
      <formula>-0.01</formula>
    </cfRule>
  </conditionalFormatting>
  <dataValidations count="1">
    <dataValidation type="list" allowBlank="1" showInputMessage="1" showErrorMessage="1" sqref="N12">
      <formula1>$A$100:$A$104</formula1>
    </dataValidation>
  </dataValidations>
  <printOptions/>
  <pageMargins left="0.7086614173228347" right="0" top="0.7480314960629921" bottom="0.35433070866141736" header="0.31496062992125984" footer="0.31496062992125984"/>
  <pageSetup cellComments="asDisplayed" horizontalDpi="600" verticalDpi="600" orientation="landscape" paperSize="8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T50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140625" defaultRowHeight="15"/>
  <cols>
    <col min="1" max="1" width="16.00390625" style="4" customWidth="1"/>
    <col min="2" max="2" width="12.8515625" style="4" customWidth="1"/>
    <col min="3" max="3" width="11.28125" style="4" customWidth="1"/>
    <col min="4" max="4" width="10.421875" style="4" customWidth="1"/>
    <col min="5" max="5" width="13.00390625" style="4" customWidth="1"/>
    <col min="6" max="6" width="12.8515625" style="4" customWidth="1"/>
    <col min="7" max="8" width="11.28125" style="4" customWidth="1"/>
    <col min="9" max="9" width="13.00390625" style="4" customWidth="1"/>
    <col min="10" max="10" width="13.28125" style="4" customWidth="1"/>
    <col min="11" max="12" width="11.28125" style="4" customWidth="1"/>
    <col min="13" max="13" width="13.00390625" style="4" customWidth="1"/>
    <col min="14" max="14" width="10.8515625" style="4" customWidth="1"/>
    <col min="15" max="15" width="14.140625" style="4" customWidth="1"/>
    <col min="16" max="16" width="10.8515625" style="4" customWidth="1"/>
    <col min="17" max="17" width="14.140625" style="4" customWidth="1"/>
    <col min="18" max="18" width="12.421875" style="4" customWidth="1"/>
    <col min="19" max="19" width="11.140625" style="4" customWidth="1"/>
    <col min="20" max="20" width="24.421875" style="4" customWidth="1"/>
    <col min="21" max="22" width="9.140625" style="4" customWidth="1"/>
    <col min="23" max="23" width="9.28125" style="4" customWidth="1"/>
    <col min="24" max="24" width="9.00390625" style="4" customWidth="1"/>
    <col min="25" max="16384" width="9.140625" style="4" customWidth="1"/>
  </cols>
  <sheetData>
    <row r="1" ht="15.75" thickBot="1"/>
    <row r="2" spans="1:20" ht="16.5" thickBot="1">
      <c r="A2" s="5" t="s">
        <v>149</v>
      </c>
      <c r="B2" s="6"/>
      <c r="C2" s="7"/>
      <c r="D2" s="8"/>
      <c r="E2" s="8"/>
      <c r="F2" s="8"/>
      <c r="G2" s="8"/>
      <c r="H2" s="8"/>
      <c r="I2" s="8"/>
      <c r="K2" s="8"/>
      <c r="L2" s="8"/>
      <c r="M2" s="8"/>
      <c r="O2" s="8"/>
      <c r="Q2" s="8"/>
      <c r="R2" s="9" t="s">
        <v>152</v>
      </c>
      <c r="S2" s="10"/>
      <c r="T2" s="8"/>
    </row>
    <row r="3" spans="1:20" ht="16.5" thickBot="1">
      <c r="A3" s="142" t="s">
        <v>150</v>
      </c>
      <c r="B3" s="11"/>
      <c r="C3" s="12"/>
      <c r="D3" s="8"/>
      <c r="E3" s="8"/>
      <c r="F3" s="8"/>
      <c r="G3" s="8"/>
      <c r="H3" s="8"/>
      <c r="I3" s="8"/>
      <c r="K3" s="8"/>
      <c r="L3" s="8"/>
      <c r="M3" s="8"/>
      <c r="O3" s="8"/>
      <c r="Q3" s="8"/>
      <c r="T3" s="8"/>
    </row>
    <row r="4" spans="1:20" s="14" customFormat="1" ht="15.75">
      <c r="A4" s="8"/>
      <c r="B4" s="13"/>
      <c r="C4" s="8"/>
      <c r="D4" s="8"/>
      <c r="E4" s="8"/>
      <c r="F4" s="13"/>
      <c r="G4" s="8"/>
      <c r="H4" s="8"/>
      <c r="I4" s="8"/>
      <c r="K4" s="8"/>
      <c r="L4" s="8"/>
      <c r="M4" s="8"/>
      <c r="O4" s="8"/>
      <c r="Q4" s="8"/>
      <c r="T4" s="8"/>
    </row>
    <row r="5" spans="1:20" s="14" customFormat="1" ht="21">
      <c r="A5" s="299" t="s">
        <v>120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</row>
    <row r="6" spans="1:20" s="14" customFormat="1" ht="15.75">
      <c r="A6" s="8"/>
      <c r="B6" s="13"/>
      <c r="C6" s="8"/>
      <c r="D6" s="8"/>
      <c r="E6" s="8"/>
      <c r="F6" s="13"/>
      <c r="G6" s="8"/>
      <c r="H6" s="8"/>
      <c r="I6" s="8"/>
      <c r="K6" s="8"/>
      <c r="L6" s="8"/>
      <c r="M6" s="8"/>
      <c r="O6" s="8"/>
      <c r="Q6" s="8"/>
      <c r="T6" s="8"/>
    </row>
    <row r="7" spans="1:20" s="14" customFormat="1" ht="21">
      <c r="A7" s="299" t="s">
        <v>121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</row>
    <row r="8" spans="1:20" s="14" customFormat="1" ht="16.5" thickBot="1">
      <c r="A8" s="8"/>
      <c r="B8" s="13"/>
      <c r="C8" s="8"/>
      <c r="D8" s="8"/>
      <c r="E8" s="8"/>
      <c r="F8" s="13"/>
      <c r="G8" s="8"/>
      <c r="H8" s="8"/>
      <c r="I8" s="8"/>
      <c r="K8" s="8"/>
      <c r="L8" s="8"/>
      <c r="M8" s="8"/>
      <c r="O8" s="8"/>
      <c r="Q8" s="8"/>
      <c r="T8" s="8"/>
    </row>
    <row r="9" spans="1:20" ht="15.75">
      <c r="A9" s="332" t="s">
        <v>108</v>
      </c>
      <c r="B9" s="334" t="s">
        <v>148</v>
      </c>
      <c r="C9" s="335"/>
      <c r="D9" s="335"/>
      <c r="E9" s="336"/>
      <c r="F9" s="337" t="s">
        <v>0</v>
      </c>
      <c r="G9" s="338"/>
      <c r="H9" s="338"/>
      <c r="I9" s="338"/>
      <c r="J9" s="339" t="s">
        <v>50</v>
      </c>
      <c r="K9" s="340"/>
      <c r="L9" s="340"/>
      <c r="M9" s="341"/>
      <c r="N9" s="342" t="s">
        <v>81</v>
      </c>
      <c r="O9" s="343"/>
      <c r="P9" s="344" t="s">
        <v>174</v>
      </c>
      <c r="Q9" s="345"/>
      <c r="R9" s="346" t="s">
        <v>90</v>
      </c>
      <c r="S9" s="347"/>
      <c r="T9" s="332" t="s">
        <v>118</v>
      </c>
    </row>
    <row r="10" spans="1:20" ht="30.75" thickBot="1">
      <c r="A10" s="333"/>
      <c r="B10" s="348" t="s">
        <v>109</v>
      </c>
      <c r="C10" s="349" t="s">
        <v>114</v>
      </c>
      <c r="D10" s="350" t="s">
        <v>115</v>
      </c>
      <c r="E10" s="351" t="s">
        <v>126</v>
      </c>
      <c r="F10" s="352" t="s">
        <v>109</v>
      </c>
      <c r="G10" s="353" t="s">
        <v>114</v>
      </c>
      <c r="H10" s="354" t="s">
        <v>115</v>
      </c>
      <c r="I10" s="355" t="s">
        <v>126</v>
      </c>
      <c r="J10" s="356" t="s">
        <v>109</v>
      </c>
      <c r="K10" s="357" t="s">
        <v>114</v>
      </c>
      <c r="L10" s="358" t="s">
        <v>115</v>
      </c>
      <c r="M10" s="359" t="s">
        <v>126</v>
      </c>
      <c r="N10" s="360" t="s">
        <v>109</v>
      </c>
      <c r="O10" s="361" t="s">
        <v>114</v>
      </c>
      <c r="P10" s="362" t="s">
        <v>109</v>
      </c>
      <c r="Q10" s="363" t="s">
        <v>116</v>
      </c>
      <c r="R10" s="364" t="s">
        <v>109</v>
      </c>
      <c r="S10" s="365" t="s">
        <v>115</v>
      </c>
      <c r="T10" s="333"/>
    </row>
    <row r="11" spans="1:20" ht="15.75" thickTop="1">
      <c r="A11" s="366" t="s">
        <v>129</v>
      </c>
      <c r="B11" s="1"/>
      <c r="C11" s="2"/>
      <c r="D11" s="2"/>
      <c r="E11" s="3"/>
      <c r="F11" s="28"/>
      <c r="G11" s="2"/>
      <c r="H11" s="2"/>
      <c r="I11" s="29"/>
      <c r="J11" s="30"/>
      <c r="K11" s="2"/>
      <c r="L11" s="2"/>
      <c r="M11" s="3"/>
      <c r="N11" s="47">
        <f>SUM(BIOOTPAD!H21)</f>
        <v>0</v>
      </c>
      <c r="O11" s="33" t="s">
        <v>117</v>
      </c>
      <c r="P11" s="49"/>
      <c r="Q11" s="3"/>
      <c r="R11" s="50"/>
      <c r="S11" s="29"/>
      <c r="T11" s="55">
        <f aca="true" t="shared" si="0" ref="T11:T22">SUM(B11+F11+J11+N11+P11+R11)</f>
        <v>0</v>
      </c>
    </row>
    <row r="12" spans="1:20" ht="15">
      <c r="A12" s="367" t="s">
        <v>14</v>
      </c>
      <c r="B12" s="31">
        <f>SUM(PAPIR!H21)</f>
        <v>0</v>
      </c>
      <c r="C12" s="32" t="s">
        <v>117</v>
      </c>
      <c r="D12" s="32"/>
      <c r="E12" s="33"/>
      <c r="F12" s="28"/>
      <c r="G12" s="32"/>
      <c r="H12" s="32"/>
      <c r="I12" s="34"/>
      <c r="J12" s="35">
        <f>SUM(PLASTIKA!H21)</f>
        <v>0</v>
      </c>
      <c r="K12" s="32" t="s">
        <v>117</v>
      </c>
      <c r="L12" s="32"/>
      <c r="M12" s="33"/>
      <c r="N12" s="47">
        <f>SUM(BIOOTPAD!H22)</f>
        <v>0</v>
      </c>
      <c r="O12" s="33" t="s">
        <v>117</v>
      </c>
      <c r="P12" s="51"/>
      <c r="Q12" s="33"/>
      <c r="R12" s="52"/>
      <c r="S12" s="34"/>
      <c r="T12" s="56">
        <f>SUM(B12+F12+J12+N12+P12+R12)</f>
        <v>0</v>
      </c>
    </row>
    <row r="13" spans="1:20" ht="15">
      <c r="A13" s="367" t="s">
        <v>15</v>
      </c>
      <c r="B13" s="31">
        <f>SUM(PAPIR!H22)</f>
        <v>0</v>
      </c>
      <c r="C13" s="32" t="s">
        <v>117</v>
      </c>
      <c r="D13" s="32"/>
      <c r="E13" s="33"/>
      <c r="F13" s="28"/>
      <c r="G13" s="32"/>
      <c r="H13" s="32"/>
      <c r="I13" s="34"/>
      <c r="J13" s="35">
        <f>SUM(PLASTIKA!H22)</f>
        <v>0</v>
      </c>
      <c r="K13" s="32" t="s">
        <v>117</v>
      </c>
      <c r="L13" s="32"/>
      <c r="M13" s="33"/>
      <c r="N13" s="47"/>
      <c r="O13" s="33"/>
      <c r="P13" s="51"/>
      <c r="Q13" s="33"/>
      <c r="R13" s="52"/>
      <c r="S13" s="34"/>
      <c r="T13" s="56">
        <f t="shared" si="0"/>
        <v>0</v>
      </c>
    </row>
    <row r="14" spans="1:20" ht="15">
      <c r="A14" s="367" t="s">
        <v>107</v>
      </c>
      <c r="B14" s="31">
        <f>SUM(PAPIR!H23)</f>
        <v>0</v>
      </c>
      <c r="C14" s="32" t="s">
        <v>117</v>
      </c>
      <c r="D14" s="32"/>
      <c r="E14" s="33"/>
      <c r="F14" s="28"/>
      <c r="G14" s="32"/>
      <c r="H14" s="32"/>
      <c r="I14" s="34"/>
      <c r="J14" s="35">
        <f>SUM(PLASTIKA!H23)</f>
        <v>0</v>
      </c>
      <c r="K14" s="32" t="s">
        <v>117</v>
      </c>
      <c r="L14" s="32"/>
      <c r="M14" s="33"/>
      <c r="N14" s="51"/>
      <c r="O14" s="33"/>
      <c r="P14" s="51"/>
      <c r="Q14" s="33"/>
      <c r="R14" s="52"/>
      <c r="S14" s="34"/>
      <c r="T14" s="56">
        <f t="shared" si="0"/>
        <v>0</v>
      </c>
    </row>
    <row r="15" spans="1:20" ht="15">
      <c r="A15" s="367" t="s">
        <v>21</v>
      </c>
      <c r="B15" s="31">
        <f>SUM(PAPIR!H24)</f>
        <v>0</v>
      </c>
      <c r="C15" s="15"/>
      <c r="D15" s="15"/>
      <c r="E15" s="33"/>
      <c r="F15" s="28">
        <f>SUM(STAKLO!H21)</f>
        <v>0</v>
      </c>
      <c r="G15" s="16"/>
      <c r="H15" s="16"/>
      <c r="I15" s="34"/>
      <c r="J15" s="35">
        <f>SUM(PLASTIKA!H24)</f>
        <v>0</v>
      </c>
      <c r="K15" s="17"/>
      <c r="L15" s="17"/>
      <c r="M15" s="33"/>
      <c r="N15" s="51"/>
      <c r="O15" s="33"/>
      <c r="P15" s="51"/>
      <c r="Q15" s="33"/>
      <c r="R15" s="52"/>
      <c r="S15" s="34"/>
      <c r="T15" s="56">
        <f t="shared" si="0"/>
        <v>0</v>
      </c>
    </row>
    <row r="16" spans="1:20" ht="15">
      <c r="A16" s="368" t="s">
        <v>13</v>
      </c>
      <c r="B16" s="31">
        <f>SUM(PAPIR!H25)</f>
        <v>0</v>
      </c>
      <c r="C16" s="15"/>
      <c r="D16" s="15"/>
      <c r="E16" s="36"/>
      <c r="F16" s="28">
        <f>SUM(STAKLO!H22)</f>
        <v>0</v>
      </c>
      <c r="G16" s="16"/>
      <c r="H16" s="16"/>
      <c r="I16" s="37"/>
      <c r="J16" s="35">
        <f>SUM(PLASTIKA!H25)</f>
        <v>0</v>
      </c>
      <c r="K16" s="17"/>
      <c r="L16" s="17"/>
      <c r="M16" s="36"/>
      <c r="N16" s="46"/>
      <c r="O16" s="36"/>
      <c r="P16" s="46"/>
      <c r="Q16" s="36"/>
      <c r="R16" s="39"/>
      <c r="S16" s="37"/>
      <c r="T16" s="56">
        <f t="shared" si="0"/>
        <v>0</v>
      </c>
    </row>
    <row r="17" spans="1:20" ht="15">
      <c r="A17" s="368" t="s">
        <v>139</v>
      </c>
      <c r="B17" s="31">
        <f>SUM(PAPIR!H26)</f>
        <v>0</v>
      </c>
      <c r="C17" s="38"/>
      <c r="D17" s="18"/>
      <c r="E17" s="19"/>
      <c r="F17" s="28">
        <f>SUM(STAKLO!H23)</f>
        <v>0</v>
      </c>
      <c r="G17" s="38"/>
      <c r="H17" s="20"/>
      <c r="I17" s="21"/>
      <c r="J17" s="35">
        <f>SUM(PLASTIKA!H26)</f>
        <v>0</v>
      </c>
      <c r="K17" s="38"/>
      <c r="L17" s="22"/>
      <c r="M17" s="23"/>
      <c r="N17" s="46"/>
      <c r="O17" s="36"/>
      <c r="P17" s="46"/>
      <c r="Q17" s="36"/>
      <c r="R17" s="39"/>
      <c r="S17" s="34"/>
      <c r="T17" s="56">
        <f t="shared" si="0"/>
        <v>0</v>
      </c>
    </row>
    <row r="18" spans="1:20" ht="15">
      <c r="A18" s="368" t="s">
        <v>140</v>
      </c>
      <c r="B18" s="31">
        <f>SUM(PAPIR!H27)</f>
        <v>0</v>
      </c>
      <c r="C18" s="38"/>
      <c r="D18" s="18"/>
      <c r="E18" s="19"/>
      <c r="F18" s="28">
        <f>SUM(STAKLO!H24)</f>
        <v>0</v>
      </c>
      <c r="G18" s="38"/>
      <c r="H18" s="20"/>
      <c r="I18" s="21"/>
      <c r="J18" s="35">
        <f>SUM(PLASTIKA!H27)</f>
        <v>0</v>
      </c>
      <c r="K18" s="38"/>
      <c r="L18" s="22"/>
      <c r="M18" s="23"/>
      <c r="N18" s="46"/>
      <c r="O18" s="36"/>
      <c r="P18" s="46"/>
      <c r="Q18" s="36"/>
      <c r="R18" s="39"/>
      <c r="S18" s="34"/>
      <c r="T18" s="56">
        <f t="shared" si="0"/>
        <v>0</v>
      </c>
    </row>
    <row r="19" spans="1:20" ht="15">
      <c r="A19" s="369" t="s">
        <v>145</v>
      </c>
      <c r="B19" s="39"/>
      <c r="C19" s="38"/>
      <c r="D19" s="38"/>
      <c r="E19" s="36"/>
      <c r="F19" s="39"/>
      <c r="G19" s="38"/>
      <c r="H19" s="38"/>
      <c r="I19" s="37"/>
      <c r="J19" s="39"/>
      <c r="K19" s="38"/>
      <c r="L19" s="38"/>
      <c r="M19" s="36"/>
      <c r="N19" s="46"/>
      <c r="O19" s="36"/>
      <c r="P19" s="46"/>
      <c r="Q19" s="36"/>
      <c r="R19" s="35">
        <f>SUM(TEKSTIL!H21)</f>
        <v>0</v>
      </c>
      <c r="S19" s="34" t="s">
        <v>117</v>
      </c>
      <c r="T19" s="56">
        <f>SUM(B19+F19+J19+N19+P19+R19)</f>
        <v>0</v>
      </c>
    </row>
    <row r="20" spans="1:20" ht="15">
      <c r="A20" s="369" t="s">
        <v>146</v>
      </c>
      <c r="B20" s="39"/>
      <c r="C20" s="38"/>
      <c r="D20" s="38"/>
      <c r="E20" s="36"/>
      <c r="F20" s="39"/>
      <c r="G20" s="38"/>
      <c r="H20" s="38"/>
      <c r="I20" s="37"/>
      <c r="J20" s="39"/>
      <c r="K20" s="38"/>
      <c r="L20" s="38"/>
      <c r="M20" s="36"/>
      <c r="N20" s="46"/>
      <c r="O20" s="36"/>
      <c r="P20" s="46"/>
      <c r="Q20" s="36"/>
      <c r="R20" s="35">
        <f>SUM(TEKSTIL!H22)</f>
        <v>0</v>
      </c>
      <c r="S20" s="34" t="s">
        <v>117</v>
      </c>
      <c r="T20" s="56">
        <f t="shared" si="0"/>
        <v>0</v>
      </c>
    </row>
    <row r="21" spans="1:20" ht="15">
      <c r="A21" s="369" t="s">
        <v>132</v>
      </c>
      <c r="B21" s="39"/>
      <c r="C21" s="38"/>
      <c r="D21" s="38"/>
      <c r="E21" s="36"/>
      <c r="F21" s="39"/>
      <c r="G21" s="38"/>
      <c r="H21" s="38"/>
      <c r="I21" s="37"/>
      <c r="J21" s="39"/>
      <c r="K21" s="38"/>
      <c r="L21" s="38"/>
      <c r="M21" s="36"/>
      <c r="N21" s="47"/>
      <c r="O21" s="33"/>
      <c r="P21" s="47">
        <f>SUM(BIOOTPAD!H23)</f>
        <v>0</v>
      </c>
      <c r="Q21" s="33" t="s">
        <v>117</v>
      </c>
      <c r="R21" s="39"/>
      <c r="S21" s="37"/>
      <c r="T21" s="56">
        <f t="shared" si="0"/>
        <v>0</v>
      </c>
    </row>
    <row r="22" spans="1:20" ht="15">
      <c r="A22" s="369" t="s">
        <v>130</v>
      </c>
      <c r="B22" s="39"/>
      <c r="C22" s="38"/>
      <c r="D22" s="38"/>
      <c r="E22" s="36"/>
      <c r="F22" s="39"/>
      <c r="G22" s="38"/>
      <c r="H22" s="38"/>
      <c r="I22" s="37"/>
      <c r="J22" s="39"/>
      <c r="K22" s="38"/>
      <c r="L22" s="38"/>
      <c r="M22" s="36"/>
      <c r="N22" s="47"/>
      <c r="O22" s="33"/>
      <c r="P22" s="47">
        <f>SUM(BIOOTPAD!H24)</f>
        <v>0</v>
      </c>
      <c r="Q22" s="33" t="s">
        <v>117</v>
      </c>
      <c r="R22" s="39"/>
      <c r="S22" s="37"/>
      <c r="T22" s="56">
        <f t="shared" si="0"/>
        <v>0</v>
      </c>
    </row>
    <row r="23" spans="1:20" ht="15.75" thickBot="1">
      <c r="A23" s="370" t="s">
        <v>131</v>
      </c>
      <c r="B23" s="40"/>
      <c r="C23" s="41"/>
      <c r="D23" s="41"/>
      <c r="E23" s="42"/>
      <c r="F23" s="40"/>
      <c r="G23" s="41"/>
      <c r="H23" s="41"/>
      <c r="I23" s="43"/>
      <c r="J23" s="40"/>
      <c r="K23" s="41"/>
      <c r="L23" s="41"/>
      <c r="M23" s="42"/>
      <c r="N23" s="48"/>
      <c r="O23" s="42"/>
      <c r="P23" s="48">
        <f>SUM(BIOOTPAD!H25)</f>
        <v>0</v>
      </c>
      <c r="Q23" s="42" t="s">
        <v>117</v>
      </c>
      <c r="R23" s="40"/>
      <c r="S23" s="43"/>
      <c r="T23" s="57">
        <f>SUM(B23+F23+J23+N23+P23+R23)</f>
        <v>0</v>
      </c>
    </row>
    <row r="24" spans="1:20" ht="16.5" thickBot="1" thickTop="1">
      <c r="A24" s="371" t="s">
        <v>74</v>
      </c>
      <c r="B24" s="45">
        <f>SUM(B11:B23)</f>
        <v>0</v>
      </c>
      <c r="C24" s="44"/>
      <c r="D24" s="44"/>
      <c r="E24" s="44"/>
      <c r="F24" s="45">
        <f>SUM(F11:F23)</f>
        <v>0</v>
      </c>
      <c r="G24" s="44"/>
      <c r="H24" s="44"/>
      <c r="I24" s="44"/>
      <c r="J24" s="45">
        <f>SUM(J11:J23)</f>
        <v>0</v>
      </c>
      <c r="K24" s="44"/>
      <c r="L24" s="44"/>
      <c r="M24" s="44"/>
      <c r="N24" s="45">
        <f>SUM(N11:N23)</f>
        <v>0</v>
      </c>
      <c r="O24" s="44"/>
      <c r="P24" s="45">
        <f>SUM(P11:P23)</f>
        <v>0</v>
      </c>
      <c r="Q24" s="44"/>
      <c r="R24" s="45">
        <f>SUM(R11:R23)</f>
        <v>0</v>
      </c>
      <c r="T24" s="58">
        <f>SUM(T11:T23)</f>
        <v>0</v>
      </c>
    </row>
    <row r="26" spans="2:3" ht="15">
      <c r="B26" s="24"/>
      <c r="C26" s="4" t="s">
        <v>119</v>
      </c>
    </row>
    <row r="28" spans="6:7" ht="15">
      <c r="F28" s="25"/>
      <c r="G28" s="4" t="s">
        <v>119</v>
      </c>
    </row>
    <row r="30" spans="10:11" ht="15">
      <c r="J30" s="26"/>
      <c r="K30" s="4" t="s">
        <v>119</v>
      </c>
    </row>
    <row r="31" ht="15.75" thickBot="1"/>
    <row r="32" spans="2:16" ht="24" customHeight="1" thickBot="1">
      <c r="B32" s="300" t="s">
        <v>138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2"/>
    </row>
    <row r="33" spans="2:16" ht="32.25" customHeight="1" thickBot="1">
      <c r="B33" s="296" t="s">
        <v>135</v>
      </c>
      <c r="C33" s="297"/>
      <c r="D33" s="298"/>
      <c r="E33" s="296" t="s">
        <v>136</v>
      </c>
      <c r="F33" s="297"/>
      <c r="G33" s="298"/>
      <c r="H33" s="296" t="s">
        <v>141</v>
      </c>
      <c r="I33" s="297"/>
      <c r="J33" s="298"/>
      <c r="K33" s="296" t="s">
        <v>142</v>
      </c>
      <c r="L33" s="297"/>
      <c r="M33" s="298"/>
      <c r="N33" s="296" t="s">
        <v>175</v>
      </c>
      <c r="O33" s="297"/>
      <c r="P33" s="298"/>
    </row>
    <row r="34" spans="2:16" ht="28.5" customHeight="1" thickTop="1">
      <c r="B34" s="281" t="s">
        <v>122</v>
      </c>
      <c r="C34" s="282"/>
      <c r="D34" s="283"/>
      <c r="E34" s="278" t="s">
        <v>124</v>
      </c>
      <c r="F34" s="279"/>
      <c r="G34" s="280"/>
      <c r="H34" s="303" t="s">
        <v>168</v>
      </c>
      <c r="I34" s="304"/>
      <c r="J34" s="305"/>
      <c r="K34" s="281" t="s">
        <v>125</v>
      </c>
      <c r="L34" s="282"/>
      <c r="M34" s="283"/>
      <c r="N34" s="278" t="s">
        <v>173</v>
      </c>
      <c r="O34" s="279"/>
      <c r="P34" s="280"/>
    </row>
    <row r="35" spans="2:16" ht="26.25" customHeight="1">
      <c r="B35" s="263" t="s">
        <v>153</v>
      </c>
      <c r="C35" s="270"/>
      <c r="D35" s="271"/>
      <c r="E35" s="290"/>
      <c r="F35" s="291"/>
      <c r="G35" s="292"/>
      <c r="H35" s="264"/>
      <c r="I35" s="265"/>
      <c r="J35" s="266"/>
      <c r="K35" s="272" t="s">
        <v>127</v>
      </c>
      <c r="L35" s="273"/>
      <c r="M35" s="274"/>
      <c r="N35" s="264"/>
      <c r="O35" s="265"/>
      <c r="P35" s="266"/>
    </row>
    <row r="36" spans="2:16" ht="96" customHeight="1">
      <c r="B36" s="263" t="s">
        <v>160</v>
      </c>
      <c r="C36" s="270"/>
      <c r="D36" s="271"/>
      <c r="E36" s="263" t="s">
        <v>161</v>
      </c>
      <c r="F36" s="261"/>
      <c r="G36" s="262"/>
      <c r="H36" s="263"/>
      <c r="I36" s="261"/>
      <c r="J36" s="262"/>
      <c r="K36" s="275" t="s">
        <v>128</v>
      </c>
      <c r="L36" s="276"/>
      <c r="M36" s="277"/>
      <c r="N36" s="287" t="s">
        <v>171</v>
      </c>
      <c r="O36" s="288"/>
      <c r="P36" s="289"/>
    </row>
    <row r="37" spans="2:16" ht="45" customHeight="1">
      <c r="B37" s="263" t="s">
        <v>154</v>
      </c>
      <c r="C37" s="270"/>
      <c r="D37" s="271"/>
      <c r="E37" s="263" t="s">
        <v>162</v>
      </c>
      <c r="F37" s="261"/>
      <c r="G37" s="262"/>
      <c r="H37" s="263"/>
      <c r="I37" s="261"/>
      <c r="J37" s="262"/>
      <c r="K37" s="275"/>
      <c r="L37" s="276"/>
      <c r="M37" s="277"/>
      <c r="N37" s="284"/>
      <c r="O37" s="285"/>
      <c r="P37" s="286"/>
    </row>
    <row r="38" spans="2:16" ht="40.5" customHeight="1">
      <c r="B38" s="263" t="s">
        <v>155</v>
      </c>
      <c r="C38" s="270"/>
      <c r="D38" s="271"/>
      <c r="E38" s="263" t="s">
        <v>163</v>
      </c>
      <c r="F38" s="270"/>
      <c r="G38" s="271"/>
      <c r="H38" s="267"/>
      <c r="I38" s="268"/>
      <c r="J38" s="269"/>
      <c r="K38" s="275"/>
      <c r="L38" s="276"/>
      <c r="M38" s="277"/>
      <c r="N38" s="293"/>
      <c r="O38" s="294"/>
      <c r="P38" s="295"/>
    </row>
    <row r="39" spans="2:16" ht="52.5" customHeight="1">
      <c r="B39" s="263" t="s">
        <v>156</v>
      </c>
      <c r="C39" s="261"/>
      <c r="D39" s="262"/>
      <c r="E39" s="263" t="s">
        <v>156</v>
      </c>
      <c r="F39" s="261"/>
      <c r="G39" s="262"/>
      <c r="H39" s="263" t="s">
        <v>165</v>
      </c>
      <c r="I39" s="270"/>
      <c r="J39" s="271"/>
      <c r="K39" s="263" t="s">
        <v>165</v>
      </c>
      <c r="L39" s="270"/>
      <c r="M39" s="271"/>
      <c r="N39" s="263" t="s">
        <v>165</v>
      </c>
      <c r="O39" s="270"/>
      <c r="P39" s="271"/>
    </row>
    <row r="40" spans="2:16" ht="27.75" customHeight="1">
      <c r="B40" s="263" t="s">
        <v>157</v>
      </c>
      <c r="C40" s="270"/>
      <c r="D40" s="271"/>
      <c r="E40" s="263" t="s">
        <v>164</v>
      </c>
      <c r="F40" s="270"/>
      <c r="G40" s="271"/>
      <c r="H40" s="272" t="s">
        <v>166</v>
      </c>
      <c r="I40" s="273"/>
      <c r="J40" s="274"/>
      <c r="K40" s="275" t="s">
        <v>137</v>
      </c>
      <c r="L40" s="276"/>
      <c r="M40" s="277"/>
      <c r="N40" s="272" t="s">
        <v>172</v>
      </c>
      <c r="O40" s="273"/>
      <c r="P40" s="274"/>
    </row>
    <row r="41" spans="2:16" ht="27" customHeight="1">
      <c r="B41" s="263" t="s">
        <v>158</v>
      </c>
      <c r="C41" s="270"/>
      <c r="D41" s="271"/>
      <c r="E41" s="260" t="s">
        <v>158</v>
      </c>
      <c r="F41" s="261"/>
      <c r="G41" s="262"/>
      <c r="H41" s="264"/>
      <c r="I41" s="265"/>
      <c r="J41" s="266"/>
      <c r="K41" s="264"/>
      <c r="L41" s="265"/>
      <c r="M41" s="266"/>
      <c r="N41" s="267"/>
      <c r="O41" s="268"/>
      <c r="P41" s="269"/>
    </row>
    <row r="42" spans="2:16" ht="28.5" customHeight="1">
      <c r="B42" s="263" t="s">
        <v>167</v>
      </c>
      <c r="C42" s="261"/>
      <c r="D42" s="262"/>
      <c r="E42" s="263" t="s">
        <v>167</v>
      </c>
      <c r="F42" s="261"/>
      <c r="G42" s="262"/>
      <c r="H42" s="263" t="s">
        <v>167</v>
      </c>
      <c r="I42" s="261"/>
      <c r="J42" s="262"/>
      <c r="K42" s="263" t="s">
        <v>167</v>
      </c>
      <c r="L42" s="261"/>
      <c r="M42" s="262"/>
      <c r="N42" s="263" t="s">
        <v>167</v>
      </c>
      <c r="O42" s="261"/>
      <c r="P42" s="262"/>
    </row>
    <row r="43" spans="2:16" ht="44.25" customHeight="1">
      <c r="B43" s="255" t="s">
        <v>159</v>
      </c>
      <c r="C43" s="256"/>
      <c r="D43" s="257"/>
      <c r="E43" s="255" t="s">
        <v>159</v>
      </c>
      <c r="F43" s="256"/>
      <c r="G43" s="257"/>
      <c r="H43" s="260" t="s">
        <v>169</v>
      </c>
      <c r="I43" s="261"/>
      <c r="J43" s="262"/>
      <c r="K43" s="260" t="s">
        <v>169</v>
      </c>
      <c r="L43" s="261"/>
      <c r="M43" s="262"/>
      <c r="N43" s="260" t="s">
        <v>169</v>
      </c>
      <c r="O43" s="261"/>
      <c r="P43" s="262"/>
    </row>
    <row r="44" spans="2:16" ht="15.75" thickBot="1">
      <c r="B44" s="252" t="s">
        <v>123</v>
      </c>
      <c r="C44" s="253"/>
      <c r="D44" s="254"/>
      <c r="E44" s="252" t="s">
        <v>123</v>
      </c>
      <c r="F44" s="253"/>
      <c r="G44" s="254"/>
      <c r="H44" s="252" t="s">
        <v>123</v>
      </c>
      <c r="I44" s="253"/>
      <c r="J44" s="254"/>
      <c r="K44" s="252" t="s">
        <v>123</v>
      </c>
      <c r="L44" s="253"/>
      <c r="M44" s="254"/>
      <c r="N44" s="252" t="s">
        <v>123</v>
      </c>
      <c r="O44" s="253"/>
      <c r="P44" s="254"/>
    </row>
    <row r="45" ht="15" customHeight="1"/>
    <row r="46" spans="2:16" ht="15">
      <c r="B46" s="53" t="s">
        <v>170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2:16" ht="1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2:20" ht="105.75" customHeight="1">
      <c r="B48" s="258" t="s">
        <v>176</v>
      </c>
      <c r="C48" s="259"/>
      <c r="D48" s="259"/>
      <c r="E48" s="200"/>
      <c r="F48" s="258" t="s">
        <v>177</v>
      </c>
      <c r="G48" s="259"/>
      <c r="H48" s="259"/>
      <c r="I48" s="201"/>
      <c r="J48" s="258" t="s">
        <v>178</v>
      </c>
      <c r="K48" s="259"/>
      <c r="L48" s="259"/>
      <c r="M48" s="201"/>
      <c r="N48" s="259" t="s">
        <v>179</v>
      </c>
      <c r="O48" s="259"/>
      <c r="P48" s="259"/>
      <c r="R48" s="27"/>
      <c r="S48" s="27"/>
      <c r="T48" s="27"/>
    </row>
    <row r="50" spans="2:4" ht="62.25" customHeight="1">
      <c r="B50" s="27"/>
      <c r="C50" s="27"/>
      <c r="D50" s="27"/>
    </row>
  </sheetData>
  <sheetProtection password="D946" sheet="1" selectLockedCells="1"/>
  <mergeCells count="75">
    <mergeCell ref="B32:P32"/>
    <mergeCell ref="H35:J35"/>
    <mergeCell ref="K35:M35"/>
    <mergeCell ref="N35:P35"/>
    <mergeCell ref="H34:J34"/>
    <mergeCell ref="H36:J36"/>
    <mergeCell ref="B35:D35"/>
    <mergeCell ref="B33:D33"/>
    <mergeCell ref="E33:G33"/>
    <mergeCell ref="H33:J33"/>
    <mergeCell ref="K33:M33"/>
    <mergeCell ref="N33:P33"/>
    <mergeCell ref="B37:D37"/>
    <mergeCell ref="B36:D36"/>
    <mergeCell ref="A5:T5"/>
    <mergeCell ref="A7:T7"/>
    <mergeCell ref="A9:A10"/>
    <mergeCell ref="T9:T10"/>
    <mergeCell ref="B9:E9"/>
    <mergeCell ref="R9:S9"/>
    <mergeCell ref="P9:Q9"/>
    <mergeCell ref="F9:I9"/>
    <mergeCell ref="J9:M9"/>
    <mergeCell ref="N9:O9"/>
    <mergeCell ref="B38:D38"/>
    <mergeCell ref="E38:G38"/>
    <mergeCell ref="H38:J38"/>
    <mergeCell ref="K38:M38"/>
    <mergeCell ref="N38:P38"/>
    <mergeCell ref="B34:D34"/>
    <mergeCell ref="E34:G34"/>
    <mergeCell ref="K34:M34"/>
    <mergeCell ref="N34:P34"/>
    <mergeCell ref="E37:G37"/>
    <mergeCell ref="K37:M37"/>
    <mergeCell ref="N37:P37"/>
    <mergeCell ref="E36:G36"/>
    <mergeCell ref="K36:M36"/>
    <mergeCell ref="N36:P36"/>
    <mergeCell ref="E35:G35"/>
    <mergeCell ref="H37:J37"/>
    <mergeCell ref="B39:D39"/>
    <mergeCell ref="E39:G39"/>
    <mergeCell ref="H39:J39"/>
    <mergeCell ref="K39:M39"/>
    <mergeCell ref="N39:P39"/>
    <mergeCell ref="E41:G41"/>
    <mergeCell ref="H41:J41"/>
    <mergeCell ref="K41:M41"/>
    <mergeCell ref="N41:P41"/>
    <mergeCell ref="B40:D40"/>
    <mergeCell ref="E40:G40"/>
    <mergeCell ref="H40:J40"/>
    <mergeCell ref="K40:M40"/>
    <mergeCell ref="N40:P40"/>
    <mergeCell ref="B41:D41"/>
    <mergeCell ref="E43:G43"/>
    <mergeCell ref="H43:J43"/>
    <mergeCell ref="K43:M43"/>
    <mergeCell ref="N43:P43"/>
    <mergeCell ref="B42:D42"/>
    <mergeCell ref="E42:G42"/>
    <mergeCell ref="H42:J42"/>
    <mergeCell ref="K42:M42"/>
    <mergeCell ref="N42:P42"/>
    <mergeCell ref="E44:G44"/>
    <mergeCell ref="H44:J44"/>
    <mergeCell ref="K44:M44"/>
    <mergeCell ref="N44:P44"/>
    <mergeCell ref="B43:D43"/>
    <mergeCell ref="F48:H48"/>
    <mergeCell ref="J48:L48"/>
    <mergeCell ref="N48:P48"/>
    <mergeCell ref="B48:D48"/>
    <mergeCell ref="B44:D44"/>
  </mergeCells>
  <printOptions/>
  <pageMargins left="0.7086614173228347" right="0" top="0.35433070866141736" bottom="0.35433070866141736" header="0.31496062992125984" footer="0.11811023622047245"/>
  <pageSetup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Sarc Renato</dc:creator>
  <cp:keywords/>
  <dc:description/>
  <cp:lastModifiedBy>Mladen Kovač</cp:lastModifiedBy>
  <cp:lastPrinted>2018-04-05T15:00:45Z</cp:lastPrinted>
  <dcterms:created xsi:type="dcterms:W3CDTF">2014-09-16T20:20:04Z</dcterms:created>
  <dcterms:modified xsi:type="dcterms:W3CDTF">2018-04-09T12:12:35Z</dcterms:modified>
  <cp:category/>
  <cp:version/>
  <cp:contentType/>
  <cp:contentStatus/>
</cp:coreProperties>
</file>