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rosek\Desktop\"/>
    </mc:Choice>
  </mc:AlternateContent>
  <xr:revisionPtr revIDLastSave="0" documentId="8_{4A2F67F2-92A9-48E3-9F39-DD43A7319056}" xr6:coauthVersionLast="47" xr6:coauthVersionMax="47" xr10:uidLastSave="{00000000-0000-0000-0000-000000000000}"/>
  <bookViews>
    <workbookView xWindow="38280" yWindow="15" windowWidth="38640" windowHeight="21240" activeTab="4" xr2:uid="{00000000-000D-0000-FFFF-FFFF00000000}"/>
  </bookViews>
  <sheets>
    <sheet name="bilanca EUR" sheetId="14" r:id="rId1"/>
    <sheet name="prihodi" sheetId="4" r:id="rId2"/>
    <sheet name="rashodi-opći dio" sheetId="12" r:id="rId3"/>
    <sheet name="račun financiranja" sheetId="13" r:id="rId4"/>
    <sheet name="posebni dio" sheetId="1" r:id="rId5"/>
  </sheets>
  <definedNames>
    <definedName name="_xlnm._FilterDatabase" localSheetId="4" hidden="1">'posebni dio'!$A$1:$A$1115</definedName>
    <definedName name="_xlnm._FilterDatabase" localSheetId="2" hidden="1">'rashodi-opći dio'!#REF!</definedName>
    <definedName name="_xlnm.Print_Titles" localSheetId="4">'posebni dio'!$2:$2</definedName>
    <definedName name="_xlnm.Print_Titles" localSheetId="3">'račun financiranja'!$2:$2</definedName>
    <definedName name="_xlnm.Print_Titles" localSheetId="2">'rashodi-opći dio'!$2:$2</definedName>
    <definedName name="_xlnm.Print_Area" localSheetId="0">'bilanca EUR'!$A$1:$N$28</definedName>
    <definedName name="_xlnm.Print_Area" localSheetId="4">'posebni dio'!$A$1:$K$558</definedName>
    <definedName name="_xlnm.Print_Area" localSheetId="1">prihodi!$A$1:$O$43</definedName>
    <definedName name="_xlnm.Print_Area" localSheetId="3">'račun financiranja'!$A$1:$N$11</definedName>
    <definedName name="_xlnm.Print_Area" localSheetId="2">'rashodi-opći dio'!$A$1:$N$88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9" i="1" l="1"/>
  <c r="G263" i="1"/>
  <c r="G128" i="1"/>
  <c r="E474" i="1"/>
  <c r="E298" i="1"/>
  <c r="J60" i="12"/>
  <c r="H56" i="12"/>
  <c r="I40" i="4"/>
  <c r="I41" i="4"/>
  <c r="I42" i="4"/>
  <c r="N6" i="4"/>
  <c r="L6" i="4"/>
  <c r="J6" i="4"/>
  <c r="H6" i="4"/>
  <c r="G6" i="4"/>
  <c r="N8" i="4"/>
  <c r="L8" i="4"/>
  <c r="J8" i="4"/>
  <c r="H8" i="4"/>
  <c r="G8" i="4"/>
  <c r="K56" i="1"/>
  <c r="J55" i="1"/>
  <c r="H55" i="1"/>
  <c r="F55" i="1"/>
  <c r="D55" i="1"/>
  <c r="D54" i="1" s="1"/>
  <c r="C55" i="1"/>
  <c r="C54" i="1" s="1"/>
  <c r="I56" i="1"/>
  <c r="J54" i="1"/>
  <c r="H54" i="1"/>
  <c r="F54" i="1"/>
  <c r="C58" i="1"/>
  <c r="C57" i="1" s="1"/>
  <c r="D58" i="1"/>
  <c r="E58" i="1" s="1"/>
  <c r="F58" i="1"/>
  <c r="H58" i="1"/>
  <c r="H57" i="1" s="1"/>
  <c r="J58" i="1"/>
  <c r="K58" i="1" s="1"/>
  <c r="G344" i="1"/>
  <c r="K54" i="1" l="1"/>
  <c r="K55" i="1"/>
  <c r="D57" i="1"/>
  <c r="E57" i="1" s="1"/>
  <c r="G58" i="1"/>
  <c r="I54" i="1"/>
  <c r="I55" i="1"/>
  <c r="J57" i="1"/>
  <c r="K57" i="1" s="1"/>
  <c r="F57" i="1"/>
  <c r="G57" i="1" s="1"/>
  <c r="I58" i="1"/>
  <c r="G120" i="1"/>
  <c r="G118" i="1"/>
  <c r="G115" i="1"/>
  <c r="G113" i="1"/>
  <c r="G112" i="1"/>
  <c r="G109" i="1"/>
  <c r="G107" i="1"/>
  <c r="E525" i="1"/>
  <c r="G464" i="1"/>
  <c r="J330" i="1"/>
  <c r="H330" i="1"/>
  <c r="F330" i="1"/>
  <c r="D330" i="1"/>
  <c r="C330" i="1"/>
  <c r="J77" i="1"/>
  <c r="H77" i="1"/>
  <c r="F77" i="1"/>
  <c r="D77" i="1"/>
  <c r="C77" i="1"/>
  <c r="J37" i="12"/>
  <c r="K7" i="4"/>
  <c r="N23" i="14"/>
  <c r="N24" i="14"/>
  <c r="L23" i="14"/>
  <c r="L24" i="14"/>
  <c r="J23" i="14"/>
  <c r="J24" i="14"/>
  <c r="H23" i="14"/>
  <c r="H24" i="14"/>
  <c r="J491" i="1"/>
  <c r="H491" i="1"/>
  <c r="F491" i="1"/>
  <c r="D491" i="1"/>
  <c r="C491" i="1"/>
  <c r="J466" i="1"/>
  <c r="H466" i="1"/>
  <c r="F466" i="1"/>
  <c r="D466" i="1"/>
  <c r="C466" i="1"/>
  <c r="J345" i="1"/>
  <c r="H345" i="1"/>
  <c r="F345" i="1"/>
  <c r="D345" i="1"/>
  <c r="C345" i="1"/>
  <c r="J201" i="1"/>
  <c r="H201" i="1"/>
  <c r="F201" i="1"/>
  <c r="D201" i="1"/>
  <c r="C201" i="1"/>
  <c r="J114" i="1"/>
  <c r="H114" i="1"/>
  <c r="F114" i="1"/>
  <c r="D114" i="1"/>
  <c r="C114" i="1"/>
  <c r="J100" i="1"/>
  <c r="J99" i="1" s="1"/>
  <c r="H100" i="1"/>
  <c r="H99" i="1" s="1"/>
  <c r="F100" i="1"/>
  <c r="F99" i="1" s="1"/>
  <c r="D100" i="1"/>
  <c r="D99" i="1" s="1"/>
  <c r="C100" i="1"/>
  <c r="C99" i="1" s="1"/>
  <c r="G90" i="1"/>
  <c r="G89" i="1"/>
  <c r="G85" i="1"/>
  <c r="G84" i="1"/>
  <c r="G83" i="1"/>
  <c r="G82" i="1"/>
  <c r="G81" i="1"/>
  <c r="G79" i="1"/>
  <c r="G78" i="1"/>
  <c r="G76" i="1"/>
  <c r="G75" i="1"/>
  <c r="G74" i="1"/>
  <c r="G71" i="1"/>
  <c r="G69" i="1"/>
  <c r="G67" i="1"/>
  <c r="G66" i="1"/>
  <c r="G65" i="1"/>
  <c r="J88" i="1"/>
  <c r="J87" i="1" s="1"/>
  <c r="H88" i="1"/>
  <c r="H87" i="1" s="1"/>
  <c r="F88" i="1"/>
  <c r="F87" i="1" s="1"/>
  <c r="D88" i="1"/>
  <c r="D87" i="1" s="1"/>
  <c r="C88" i="1"/>
  <c r="C87" i="1" s="1"/>
  <c r="J73" i="1"/>
  <c r="H73" i="1"/>
  <c r="F73" i="1"/>
  <c r="D73" i="1"/>
  <c r="C73" i="1"/>
  <c r="L79" i="12"/>
  <c r="K293" i="1"/>
  <c r="K155" i="1"/>
  <c r="K436" i="1"/>
  <c r="J435" i="1"/>
  <c r="J434" i="1" s="1"/>
  <c r="H435" i="1"/>
  <c r="H434" i="1" s="1"/>
  <c r="F435" i="1"/>
  <c r="F434" i="1" s="1"/>
  <c r="F433" i="1" s="1"/>
  <c r="D435" i="1"/>
  <c r="D434" i="1" s="1"/>
  <c r="C435" i="1"/>
  <c r="C434" i="1" s="1"/>
  <c r="C433" i="1" s="1"/>
  <c r="C432" i="1" s="1"/>
  <c r="K329" i="1"/>
  <c r="I329" i="1"/>
  <c r="J328" i="1"/>
  <c r="H328" i="1"/>
  <c r="F328" i="1"/>
  <c r="D328" i="1"/>
  <c r="C328" i="1"/>
  <c r="I211" i="1"/>
  <c r="J210" i="1"/>
  <c r="J209" i="1" s="1"/>
  <c r="H210" i="1"/>
  <c r="H209" i="1" s="1"/>
  <c r="F210" i="1"/>
  <c r="F209" i="1" s="1"/>
  <c r="D210" i="1"/>
  <c r="D209" i="1" s="1"/>
  <c r="C210" i="1"/>
  <c r="C209" i="1" s="1"/>
  <c r="J74" i="12"/>
  <c r="N55" i="12"/>
  <c r="L43" i="12"/>
  <c r="N37" i="12"/>
  <c r="L37" i="12"/>
  <c r="J35" i="12"/>
  <c r="L33" i="12"/>
  <c r="J33" i="12"/>
  <c r="J28" i="12"/>
  <c r="L28" i="12"/>
  <c r="J12" i="12"/>
  <c r="K15" i="4"/>
  <c r="J14" i="4"/>
  <c r="L14" i="4"/>
  <c r="N14" i="4"/>
  <c r="K13" i="4"/>
  <c r="K10" i="4"/>
  <c r="O7" i="4"/>
  <c r="M7" i="4"/>
  <c r="G526" i="1"/>
  <c r="G492" i="1"/>
  <c r="K480" i="1"/>
  <c r="I480" i="1"/>
  <c r="G463" i="1"/>
  <c r="G454" i="1"/>
  <c r="G430" i="1"/>
  <c r="G428" i="1"/>
  <c r="K402" i="1"/>
  <c r="G411" i="1"/>
  <c r="G388" i="1"/>
  <c r="K388" i="1"/>
  <c r="K377" i="1"/>
  <c r="K375" i="1"/>
  <c r="K344" i="1"/>
  <c r="I316" i="1"/>
  <c r="K316" i="1"/>
  <c r="G304" i="1"/>
  <c r="G310" i="1"/>
  <c r="K302" i="1"/>
  <c r="G302" i="1"/>
  <c r="G298" i="1"/>
  <c r="G293" i="1"/>
  <c r="G260" i="1"/>
  <c r="G257" i="1"/>
  <c r="G226" i="1"/>
  <c r="I135" i="1"/>
  <c r="J462" i="1"/>
  <c r="H462" i="1"/>
  <c r="F462" i="1"/>
  <c r="D462" i="1"/>
  <c r="C462" i="1"/>
  <c r="I464" i="1"/>
  <c r="C412" i="1"/>
  <c r="K413" i="1"/>
  <c r="I413" i="1"/>
  <c r="J412" i="1"/>
  <c r="H412" i="1"/>
  <c r="F412" i="1"/>
  <c r="D412" i="1"/>
  <c r="K448" i="1"/>
  <c r="I448" i="1"/>
  <c r="J447" i="1"/>
  <c r="J446" i="1" s="1"/>
  <c r="H447" i="1"/>
  <c r="H446" i="1" s="1"/>
  <c r="H445" i="1" s="1"/>
  <c r="F447" i="1"/>
  <c r="F446" i="1" s="1"/>
  <c r="F445" i="1" s="1"/>
  <c r="F444" i="1" s="1"/>
  <c r="D447" i="1"/>
  <c r="D446" i="1" s="1"/>
  <c r="C447" i="1"/>
  <c r="C446" i="1" s="1"/>
  <c r="C445" i="1" s="1"/>
  <c r="C444" i="1" s="1"/>
  <c r="I57" i="1" l="1"/>
  <c r="G114" i="1"/>
  <c r="G73" i="1"/>
  <c r="G88" i="1"/>
  <c r="D433" i="1"/>
  <c r="H433" i="1"/>
  <c r="F432" i="1"/>
  <c r="K434" i="1"/>
  <c r="J433" i="1"/>
  <c r="K435" i="1"/>
  <c r="K328" i="1"/>
  <c r="I328" i="1"/>
  <c r="I209" i="1"/>
  <c r="I210" i="1"/>
  <c r="K412" i="1"/>
  <c r="G462" i="1"/>
  <c r="I412" i="1"/>
  <c r="I447" i="1"/>
  <c r="D445" i="1"/>
  <c r="I445" i="1"/>
  <c r="H444" i="1"/>
  <c r="I444" i="1" s="1"/>
  <c r="K446" i="1"/>
  <c r="J445" i="1"/>
  <c r="K447" i="1"/>
  <c r="I446" i="1"/>
  <c r="H432" i="1" l="1"/>
  <c r="J432" i="1"/>
  <c r="K433" i="1"/>
  <c r="D432" i="1"/>
  <c r="J444" i="1"/>
  <c r="K444" i="1" s="1"/>
  <c r="K445" i="1"/>
  <c r="D444" i="1"/>
  <c r="K432" i="1" l="1"/>
  <c r="E547" i="1"/>
  <c r="E533" i="1"/>
  <c r="E530" i="1"/>
  <c r="E526" i="1"/>
  <c r="E522" i="1"/>
  <c r="E467" i="1"/>
  <c r="C469" i="1"/>
  <c r="C468" i="1" s="1"/>
  <c r="I470" i="1"/>
  <c r="G470" i="1"/>
  <c r="J469" i="1"/>
  <c r="J468" i="1" s="1"/>
  <c r="H469" i="1"/>
  <c r="F469" i="1"/>
  <c r="D469" i="1"/>
  <c r="D468" i="1" s="1"/>
  <c r="C461" i="1"/>
  <c r="I463" i="1"/>
  <c r="J461" i="1"/>
  <c r="H461" i="1"/>
  <c r="F461" i="1"/>
  <c r="E400" i="1"/>
  <c r="E394" i="1"/>
  <c r="E378" i="1"/>
  <c r="E375" i="1"/>
  <c r="E355" i="1"/>
  <c r="E346" i="1"/>
  <c r="E337" i="1"/>
  <c r="J327" i="1"/>
  <c r="H327" i="1"/>
  <c r="F327" i="1"/>
  <c r="D327" i="1"/>
  <c r="C327" i="1"/>
  <c r="E302" i="1"/>
  <c r="E295" i="1"/>
  <c r="E299" i="1"/>
  <c r="E265" i="1"/>
  <c r="E263" i="1"/>
  <c r="E260" i="1"/>
  <c r="E257" i="1"/>
  <c r="E255" i="1"/>
  <c r="E217" i="1"/>
  <c r="E196" i="1"/>
  <c r="E187" i="1"/>
  <c r="E146" i="1"/>
  <c r="K120" i="1"/>
  <c r="I120" i="1"/>
  <c r="J119" i="1"/>
  <c r="H119" i="1"/>
  <c r="F119" i="1"/>
  <c r="D119" i="1"/>
  <c r="C119" i="1"/>
  <c r="K118" i="1"/>
  <c r="I118" i="1"/>
  <c r="J117" i="1"/>
  <c r="H117" i="1"/>
  <c r="F117" i="1"/>
  <c r="D117" i="1"/>
  <c r="C117" i="1"/>
  <c r="K116" i="1"/>
  <c r="I116" i="1"/>
  <c r="K115" i="1"/>
  <c r="I115" i="1"/>
  <c r="K113" i="1"/>
  <c r="I113" i="1"/>
  <c r="K112" i="1"/>
  <c r="I112" i="1"/>
  <c r="J111" i="1"/>
  <c r="H111" i="1"/>
  <c r="F111" i="1"/>
  <c r="D111" i="1"/>
  <c r="C111" i="1"/>
  <c r="K109" i="1"/>
  <c r="I109" i="1"/>
  <c r="J108" i="1"/>
  <c r="H108" i="1"/>
  <c r="F108" i="1"/>
  <c r="D108" i="1"/>
  <c r="C108" i="1"/>
  <c r="K107" i="1"/>
  <c r="I107" i="1"/>
  <c r="J106" i="1"/>
  <c r="H106" i="1"/>
  <c r="F106" i="1"/>
  <c r="D106" i="1"/>
  <c r="C106" i="1"/>
  <c r="E28" i="1"/>
  <c r="E29" i="1"/>
  <c r="E30" i="1"/>
  <c r="E59" i="1"/>
  <c r="D25" i="1"/>
  <c r="G119" i="1" l="1"/>
  <c r="G117" i="1"/>
  <c r="G106" i="1"/>
  <c r="G111" i="1"/>
  <c r="G108" i="1"/>
  <c r="D105" i="1"/>
  <c r="C105" i="1"/>
  <c r="F105" i="1"/>
  <c r="J105" i="1"/>
  <c r="H105" i="1"/>
  <c r="K327" i="1"/>
  <c r="I461" i="1"/>
  <c r="I469" i="1"/>
  <c r="D461" i="1"/>
  <c r="H468" i="1"/>
  <c r="I462" i="1"/>
  <c r="G469" i="1"/>
  <c r="F468" i="1"/>
  <c r="G468" i="1" s="1"/>
  <c r="K114" i="1"/>
  <c r="K106" i="1"/>
  <c r="I111" i="1"/>
  <c r="K119" i="1"/>
  <c r="I114" i="1"/>
  <c r="D110" i="1"/>
  <c r="I106" i="1"/>
  <c r="J110" i="1"/>
  <c r="F110" i="1"/>
  <c r="C110" i="1"/>
  <c r="K117" i="1"/>
  <c r="H110" i="1"/>
  <c r="I108" i="1"/>
  <c r="I117" i="1"/>
  <c r="K108" i="1"/>
  <c r="I119" i="1"/>
  <c r="K111" i="1"/>
  <c r="F81" i="12"/>
  <c r="H69" i="12"/>
  <c r="H64" i="12"/>
  <c r="H53" i="12"/>
  <c r="H23" i="12"/>
  <c r="H24" i="12"/>
  <c r="H25" i="12"/>
  <c r="I10" i="4"/>
  <c r="I7" i="4"/>
  <c r="I13" i="4"/>
  <c r="I15" i="4"/>
  <c r="G12" i="4"/>
  <c r="G14" i="4"/>
  <c r="G9" i="4"/>
  <c r="H9" i="4"/>
  <c r="J218" i="1"/>
  <c r="H218" i="1"/>
  <c r="F218" i="1"/>
  <c r="D218" i="1"/>
  <c r="C218" i="1"/>
  <c r="C216" i="1"/>
  <c r="F221" i="1"/>
  <c r="G105" i="1" l="1"/>
  <c r="G110" i="1"/>
  <c r="G461" i="1"/>
  <c r="I468" i="1"/>
  <c r="K105" i="1"/>
  <c r="C104" i="1"/>
  <c r="C103" i="1" s="1"/>
  <c r="I9" i="4"/>
  <c r="F104" i="1"/>
  <c r="D104" i="1"/>
  <c r="D103" i="1" s="1"/>
  <c r="K110" i="1"/>
  <c r="I110" i="1"/>
  <c r="J104" i="1"/>
  <c r="J103" i="1" s="1"/>
  <c r="I105" i="1"/>
  <c r="H104" i="1"/>
  <c r="C215" i="1"/>
  <c r="K219" i="1"/>
  <c r="I219" i="1"/>
  <c r="K217" i="1"/>
  <c r="F297" i="1"/>
  <c r="J288" i="1"/>
  <c r="J287" i="1" s="1"/>
  <c r="H288" i="1"/>
  <c r="H287" i="1" s="1"/>
  <c r="F288" i="1"/>
  <c r="D288" i="1"/>
  <c r="D287" i="1" s="1"/>
  <c r="C288" i="1"/>
  <c r="I289" i="1"/>
  <c r="K289" i="1"/>
  <c r="E289" i="1"/>
  <c r="H261" i="1"/>
  <c r="J261" i="1"/>
  <c r="F261" i="1"/>
  <c r="D261" i="1"/>
  <c r="C261" i="1"/>
  <c r="I262" i="1"/>
  <c r="H34" i="4"/>
  <c r="H33" i="4" s="1"/>
  <c r="H30" i="4"/>
  <c r="H29" i="4" s="1"/>
  <c r="H27" i="4"/>
  <c r="H25" i="4"/>
  <c r="H22" i="4"/>
  <c r="H17" i="4"/>
  <c r="H14" i="4"/>
  <c r="I14" i="4" s="1"/>
  <c r="H12" i="4"/>
  <c r="I12" i="4" s="1"/>
  <c r="N34" i="4"/>
  <c r="N33" i="4" s="1"/>
  <c r="N30" i="4"/>
  <c r="N29" i="4" s="1"/>
  <c r="N27" i="4"/>
  <c r="N25" i="4"/>
  <c r="N22" i="4"/>
  <c r="N17" i="4"/>
  <c r="N12" i="4"/>
  <c r="N9" i="4"/>
  <c r="L34" i="4"/>
  <c r="L33" i="4" s="1"/>
  <c r="L30" i="4"/>
  <c r="L29" i="4" s="1"/>
  <c r="L27" i="4"/>
  <c r="L25" i="4"/>
  <c r="L22" i="4"/>
  <c r="L17" i="4"/>
  <c r="L12" i="4"/>
  <c r="L9" i="4"/>
  <c r="J9" i="4"/>
  <c r="G87" i="12"/>
  <c r="G81" i="12"/>
  <c r="G78" i="12"/>
  <c r="G77" i="12" s="1"/>
  <c r="G73" i="12"/>
  <c r="G71" i="12"/>
  <c r="G68" i="12"/>
  <c r="G66" i="12"/>
  <c r="G63" i="12"/>
  <c r="G59" i="12"/>
  <c r="G58" i="12" s="1"/>
  <c r="G54" i="12"/>
  <c r="G52" i="12"/>
  <c r="G47" i="12"/>
  <c r="G46" i="12" s="1"/>
  <c r="G38" i="12"/>
  <c r="G36" i="12"/>
  <c r="G26" i="12"/>
  <c r="G20" i="12"/>
  <c r="G15" i="12"/>
  <c r="G11" i="12"/>
  <c r="G9" i="12"/>
  <c r="G5" i="12"/>
  <c r="M87" i="12"/>
  <c r="M81" i="12"/>
  <c r="M80" i="12" s="1"/>
  <c r="M78" i="12"/>
  <c r="M77" i="12" s="1"/>
  <c r="M73" i="12"/>
  <c r="M71" i="12"/>
  <c r="M68" i="12"/>
  <c r="M66" i="12"/>
  <c r="M63" i="12"/>
  <c r="M62" i="12" s="1"/>
  <c r="M59" i="12"/>
  <c r="M58" i="12" s="1"/>
  <c r="M54" i="12"/>
  <c r="M52" i="12"/>
  <c r="M47" i="12"/>
  <c r="M46" i="12" s="1"/>
  <c r="M38" i="12"/>
  <c r="M36" i="12"/>
  <c r="M26" i="12"/>
  <c r="M20" i="12"/>
  <c r="M15" i="12"/>
  <c r="M11" i="12"/>
  <c r="M9" i="12"/>
  <c r="M5" i="12"/>
  <c r="K87" i="12"/>
  <c r="K81" i="12"/>
  <c r="K80" i="12" s="1"/>
  <c r="K78" i="12"/>
  <c r="K73" i="12"/>
  <c r="K71" i="12"/>
  <c r="K68" i="12"/>
  <c r="K66" i="12"/>
  <c r="K63" i="12"/>
  <c r="K62" i="12" s="1"/>
  <c r="K59" i="12"/>
  <c r="K58" i="12" s="1"/>
  <c r="K54" i="12"/>
  <c r="K52" i="12"/>
  <c r="K47" i="12"/>
  <c r="K46" i="12" s="1"/>
  <c r="K38" i="12"/>
  <c r="K36" i="12"/>
  <c r="K26" i="12"/>
  <c r="K20" i="12"/>
  <c r="K15" i="12"/>
  <c r="K11" i="12"/>
  <c r="K9" i="12"/>
  <c r="K5" i="12"/>
  <c r="J7" i="13"/>
  <c r="D553" i="1"/>
  <c r="D552" i="1" s="1"/>
  <c r="D551" i="1" s="1"/>
  <c r="D549" i="1"/>
  <c r="D548" i="1" s="1"/>
  <c r="D546" i="1"/>
  <c r="D543" i="1"/>
  <c r="D542" i="1" s="1"/>
  <c r="D537" i="1"/>
  <c r="D529" i="1"/>
  <c r="D524" i="1"/>
  <c r="D519" i="1"/>
  <c r="D516" i="1"/>
  <c r="D514" i="1"/>
  <c r="D510" i="1"/>
  <c r="D503" i="1"/>
  <c r="D502" i="1" s="1"/>
  <c r="D501" i="1" s="1"/>
  <c r="D500" i="1" s="1"/>
  <c r="D497" i="1"/>
  <c r="D496" i="1" s="1"/>
  <c r="D495" i="1" s="1"/>
  <c r="D494" i="1" s="1"/>
  <c r="D490" i="1"/>
  <c r="D489" i="1" s="1"/>
  <c r="D488" i="1" s="1"/>
  <c r="D485" i="1"/>
  <c r="D484" i="1" s="1"/>
  <c r="D481" i="1"/>
  <c r="D479" i="1"/>
  <c r="D473" i="1"/>
  <c r="D456" i="1"/>
  <c r="D455" i="1" s="1"/>
  <c r="D453" i="1"/>
  <c r="D452" i="1" s="1"/>
  <c r="D441" i="1"/>
  <c r="D440" i="1" s="1"/>
  <c r="D439" i="1" s="1"/>
  <c r="D438" i="1" s="1"/>
  <c r="D429" i="1"/>
  <c r="D427" i="1"/>
  <c r="D424" i="1"/>
  <c r="D423" i="1" s="1"/>
  <c r="D418" i="1"/>
  <c r="D417" i="1" s="1"/>
  <c r="D416" i="1" s="1"/>
  <c r="D409" i="1"/>
  <c r="D408" i="1" s="1"/>
  <c r="D406" i="1"/>
  <c r="D405" i="1" s="1"/>
  <c r="D401" i="1"/>
  <c r="D399" i="1"/>
  <c r="D393" i="1"/>
  <c r="D387" i="1"/>
  <c r="D384" i="1"/>
  <c r="D381" i="1"/>
  <c r="D380" i="1" s="1"/>
  <c r="D376" i="1"/>
  <c r="D374" i="1"/>
  <c r="D368" i="1"/>
  <c r="D367" i="1" s="1"/>
  <c r="D360" i="1"/>
  <c r="D359" i="1" s="1"/>
  <c r="D358" i="1" s="1"/>
  <c r="D357" i="1" s="1"/>
  <c r="D354" i="1"/>
  <c r="D350" i="1"/>
  <c r="D348" i="1"/>
  <c r="D343" i="1"/>
  <c r="D340" i="1"/>
  <c r="D336" i="1"/>
  <c r="D326" i="1"/>
  <c r="D325" i="1" s="1"/>
  <c r="D322" i="1"/>
  <c r="D321" i="1" s="1"/>
  <c r="D318" i="1"/>
  <c r="D317" i="1" s="1"/>
  <c r="D315" i="1"/>
  <c r="D314" i="1" s="1"/>
  <c r="D309" i="1"/>
  <c r="D308" i="1" s="1"/>
  <c r="D307" i="1" s="1"/>
  <c r="D306" i="1" s="1"/>
  <c r="D303" i="1"/>
  <c r="D301" i="1"/>
  <c r="D297" i="1"/>
  <c r="D294" i="1"/>
  <c r="D292" i="1"/>
  <c r="D282" i="1"/>
  <c r="D281" i="1" s="1"/>
  <c r="D280" i="1" s="1"/>
  <c r="D279" i="1" s="1"/>
  <c r="D276" i="1"/>
  <c r="D275" i="1" s="1"/>
  <c r="D274" i="1" s="1"/>
  <c r="D273" i="1" s="1"/>
  <c r="D270" i="1"/>
  <c r="D269" i="1" s="1"/>
  <c r="D268" i="1" s="1"/>
  <c r="D267" i="1" s="1"/>
  <c r="D264" i="1"/>
  <c r="D259" i="1"/>
  <c r="D256" i="1"/>
  <c r="D254" i="1"/>
  <c r="D248" i="1"/>
  <c r="D247" i="1" s="1"/>
  <c r="D245" i="1"/>
  <c r="D244" i="1" s="1"/>
  <c r="D239" i="1"/>
  <c r="D238" i="1" s="1"/>
  <c r="D237" i="1" s="1"/>
  <c r="D236" i="1" s="1"/>
  <c r="D233" i="1"/>
  <c r="D232" i="1" s="1"/>
  <c r="D231" i="1" s="1"/>
  <c r="D230" i="1" s="1"/>
  <c r="D227" i="1"/>
  <c r="D225" i="1"/>
  <c r="D221" i="1"/>
  <c r="D220" i="1" s="1"/>
  <c r="D216" i="1"/>
  <c r="D207" i="1"/>
  <c r="D206" i="1" s="1"/>
  <c r="D204" i="1"/>
  <c r="D203" i="1" s="1"/>
  <c r="D200" i="1"/>
  <c r="D195" i="1"/>
  <c r="D193" i="1"/>
  <c r="D189" i="1"/>
  <c r="D188" i="1" s="1"/>
  <c r="D186" i="1"/>
  <c r="D179" i="1"/>
  <c r="D178" i="1" s="1"/>
  <c r="D176" i="1"/>
  <c r="D175" i="1" s="1"/>
  <c r="D173" i="1"/>
  <c r="D171" i="1"/>
  <c r="D164" i="1"/>
  <c r="D163" i="1" s="1"/>
  <c r="D161" i="1"/>
  <c r="D160" i="1" s="1"/>
  <c r="D154" i="1"/>
  <c r="D153" i="1" s="1"/>
  <c r="D152" i="1" s="1"/>
  <c r="D151" i="1" s="1"/>
  <c r="D148" i="1"/>
  <c r="D147" i="1" s="1"/>
  <c r="D145" i="1"/>
  <c r="D137" i="1"/>
  <c r="D136" i="1" s="1"/>
  <c r="D134" i="1"/>
  <c r="D133" i="1" s="1"/>
  <c r="D125" i="1"/>
  <c r="D124" i="1" s="1"/>
  <c r="D123" i="1" s="1"/>
  <c r="D122" i="1"/>
  <c r="D97" i="1"/>
  <c r="D95" i="1"/>
  <c r="D80" i="1"/>
  <c r="D70" i="1"/>
  <c r="D68" i="1"/>
  <c r="D64" i="1"/>
  <c r="D50" i="1"/>
  <c r="D49" i="1" s="1"/>
  <c r="D41" i="1"/>
  <c r="D31" i="1"/>
  <c r="D20" i="1"/>
  <c r="D16" i="1"/>
  <c r="D14" i="1"/>
  <c r="D10" i="1"/>
  <c r="J553" i="1"/>
  <c r="J552" i="1" s="1"/>
  <c r="J551" i="1" s="1"/>
  <c r="J549" i="1"/>
  <c r="J548" i="1" s="1"/>
  <c r="J546" i="1"/>
  <c r="J545" i="1" s="1"/>
  <c r="J543" i="1"/>
  <c r="J542" i="1" s="1"/>
  <c r="J537" i="1"/>
  <c r="J529" i="1"/>
  <c r="J524" i="1"/>
  <c r="J519" i="1"/>
  <c r="J516" i="1"/>
  <c r="J514" i="1"/>
  <c r="J510" i="1"/>
  <c r="J503" i="1"/>
  <c r="J502" i="1" s="1"/>
  <c r="J501" i="1" s="1"/>
  <c r="J500" i="1" s="1"/>
  <c r="J497" i="1"/>
  <c r="J496" i="1" s="1"/>
  <c r="J495" i="1" s="1"/>
  <c r="J494" i="1" s="1"/>
  <c r="J490" i="1"/>
  <c r="J489" i="1" s="1"/>
  <c r="J488" i="1" s="1"/>
  <c r="J485" i="1"/>
  <c r="J484" i="1" s="1"/>
  <c r="J481" i="1"/>
  <c r="J479" i="1"/>
  <c r="J473" i="1"/>
  <c r="J472" i="1" s="1"/>
  <c r="J471" i="1" s="1"/>
  <c r="J465" i="1"/>
  <c r="J460" i="1" s="1"/>
  <c r="J456" i="1"/>
  <c r="J455" i="1" s="1"/>
  <c r="J453" i="1"/>
  <c r="J452" i="1" s="1"/>
  <c r="J441" i="1"/>
  <c r="J440" i="1" s="1"/>
  <c r="J439" i="1" s="1"/>
  <c r="J438" i="1" s="1"/>
  <c r="J429" i="1"/>
  <c r="J427" i="1"/>
  <c r="J424" i="1"/>
  <c r="J423" i="1" s="1"/>
  <c r="J418" i="1"/>
  <c r="J417" i="1" s="1"/>
  <c r="J416" i="1" s="1"/>
  <c r="J409" i="1"/>
  <c r="J408" i="1" s="1"/>
  <c r="J406" i="1"/>
  <c r="J405" i="1" s="1"/>
  <c r="J401" i="1"/>
  <c r="J399" i="1"/>
  <c r="J393" i="1"/>
  <c r="J392" i="1" s="1"/>
  <c r="J391" i="1" s="1"/>
  <c r="J390" i="1" s="1"/>
  <c r="J387" i="1"/>
  <c r="J384" i="1"/>
  <c r="J381" i="1"/>
  <c r="J380" i="1" s="1"/>
  <c r="J376" i="1"/>
  <c r="J374" i="1"/>
  <c r="J368" i="1"/>
  <c r="J367" i="1" s="1"/>
  <c r="J360" i="1"/>
  <c r="J359" i="1" s="1"/>
  <c r="J358" i="1" s="1"/>
  <c r="J357" i="1" s="1"/>
  <c r="J354" i="1"/>
  <c r="J353" i="1" s="1"/>
  <c r="J350" i="1"/>
  <c r="J348" i="1"/>
  <c r="J343" i="1"/>
  <c r="J340" i="1"/>
  <c r="J336" i="1"/>
  <c r="J326" i="1"/>
  <c r="J322" i="1"/>
  <c r="J321" i="1" s="1"/>
  <c r="J318" i="1"/>
  <c r="J317" i="1" s="1"/>
  <c r="J315" i="1"/>
  <c r="J309" i="1"/>
  <c r="J308" i="1" s="1"/>
  <c r="J307" i="1" s="1"/>
  <c r="J306" i="1" s="1"/>
  <c r="J303" i="1"/>
  <c r="J301" i="1"/>
  <c r="J297" i="1"/>
  <c r="J296" i="1" s="1"/>
  <c r="J294" i="1"/>
  <c r="J292" i="1"/>
  <c r="J282" i="1"/>
  <c r="J281" i="1" s="1"/>
  <c r="J280" i="1" s="1"/>
  <c r="J279" i="1" s="1"/>
  <c r="J276" i="1"/>
  <c r="J275" i="1" s="1"/>
  <c r="J274" i="1" s="1"/>
  <c r="J273" i="1" s="1"/>
  <c r="J270" i="1"/>
  <c r="J269" i="1" s="1"/>
  <c r="J268" i="1" s="1"/>
  <c r="J267" i="1" s="1"/>
  <c r="J264" i="1"/>
  <c r="J259" i="1"/>
  <c r="J256" i="1"/>
  <c r="J254" i="1"/>
  <c r="J248" i="1"/>
  <c r="J247" i="1" s="1"/>
  <c r="J245" i="1"/>
  <c r="J244" i="1" s="1"/>
  <c r="J239" i="1"/>
  <c r="J238" i="1" s="1"/>
  <c r="J237" i="1" s="1"/>
  <c r="J236" i="1" s="1"/>
  <c r="J233" i="1"/>
  <c r="J232" i="1" s="1"/>
  <c r="J231" i="1" s="1"/>
  <c r="J230" i="1" s="1"/>
  <c r="J227" i="1"/>
  <c r="J225" i="1"/>
  <c r="J221" i="1"/>
  <c r="J220" i="1" s="1"/>
  <c r="J216" i="1"/>
  <c r="J215" i="1" s="1"/>
  <c r="J207" i="1"/>
  <c r="J206" i="1" s="1"/>
  <c r="J204" i="1"/>
  <c r="J203" i="1" s="1"/>
  <c r="J200" i="1"/>
  <c r="J195" i="1"/>
  <c r="J193" i="1"/>
  <c r="J189" i="1"/>
  <c r="J188" i="1" s="1"/>
  <c r="J186" i="1"/>
  <c r="J179" i="1"/>
  <c r="J178" i="1" s="1"/>
  <c r="J176" i="1"/>
  <c r="J175" i="1" s="1"/>
  <c r="J173" i="1"/>
  <c r="J171" i="1"/>
  <c r="J164" i="1"/>
  <c r="J163" i="1" s="1"/>
  <c r="J161" i="1"/>
  <c r="J160" i="1" s="1"/>
  <c r="J154" i="1"/>
  <c r="J153" i="1" s="1"/>
  <c r="J152" i="1" s="1"/>
  <c r="J151" i="1" s="1"/>
  <c r="J148" i="1"/>
  <c r="J147" i="1" s="1"/>
  <c r="J145" i="1"/>
  <c r="J144" i="1" s="1"/>
  <c r="J137" i="1"/>
  <c r="J136" i="1" s="1"/>
  <c r="J134" i="1"/>
  <c r="J133" i="1" s="1"/>
  <c r="J125" i="1"/>
  <c r="J124" i="1" s="1"/>
  <c r="J123" i="1" s="1"/>
  <c r="J122" i="1"/>
  <c r="J97" i="1"/>
  <c r="J95" i="1"/>
  <c r="J80" i="1"/>
  <c r="J70" i="1"/>
  <c r="J68" i="1"/>
  <c r="J64" i="1"/>
  <c r="J50" i="1"/>
  <c r="J49" i="1" s="1"/>
  <c r="J41" i="1"/>
  <c r="J31" i="1"/>
  <c r="J25" i="1"/>
  <c r="J20" i="1"/>
  <c r="J16" i="1"/>
  <c r="J14" i="1"/>
  <c r="J10" i="1"/>
  <c r="H553" i="1"/>
  <c r="H552" i="1" s="1"/>
  <c r="H551" i="1" s="1"/>
  <c r="H549" i="1"/>
  <c r="H548" i="1" s="1"/>
  <c r="H546" i="1"/>
  <c r="H545" i="1" s="1"/>
  <c r="H543" i="1"/>
  <c r="H542" i="1" s="1"/>
  <c r="H537" i="1"/>
  <c r="H529" i="1"/>
  <c r="H524" i="1"/>
  <c r="H519" i="1"/>
  <c r="H516" i="1"/>
  <c r="H514" i="1"/>
  <c r="H510" i="1"/>
  <c r="H503" i="1"/>
  <c r="H502" i="1" s="1"/>
  <c r="H501" i="1" s="1"/>
  <c r="H500" i="1" s="1"/>
  <c r="H497" i="1"/>
  <c r="H496" i="1" s="1"/>
  <c r="H495" i="1" s="1"/>
  <c r="H494" i="1" s="1"/>
  <c r="H490" i="1"/>
  <c r="H489" i="1" s="1"/>
  <c r="H488" i="1" s="1"/>
  <c r="H485" i="1"/>
  <c r="H484" i="1" s="1"/>
  <c r="H481" i="1"/>
  <c r="H479" i="1"/>
  <c r="H473" i="1"/>
  <c r="H472" i="1" s="1"/>
  <c r="H471" i="1" s="1"/>
  <c r="H465" i="1"/>
  <c r="H460" i="1" s="1"/>
  <c r="H456" i="1"/>
  <c r="H455" i="1" s="1"/>
  <c r="H453" i="1"/>
  <c r="H452" i="1" s="1"/>
  <c r="H441" i="1"/>
  <c r="H440" i="1" s="1"/>
  <c r="H439" i="1" s="1"/>
  <c r="H438" i="1" s="1"/>
  <c r="H429" i="1"/>
  <c r="H427" i="1"/>
  <c r="H424" i="1"/>
  <c r="H423" i="1" s="1"/>
  <c r="H418" i="1"/>
  <c r="H417" i="1" s="1"/>
  <c r="H416" i="1" s="1"/>
  <c r="H409" i="1"/>
  <c r="H408" i="1" s="1"/>
  <c r="H406" i="1"/>
  <c r="H405" i="1" s="1"/>
  <c r="H401" i="1"/>
  <c r="H399" i="1"/>
  <c r="H393" i="1"/>
  <c r="H392" i="1" s="1"/>
  <c r="H391" i="1" s="1"/>
  <c r="H390" i="1" s="1"/>
  <c r="H387" i="1"/>
  <c r="H384" i="1"/>
  <c r="H381" i="1"/>
  <c r="H380" i="1" s="1"/>
  <c r="H376" i="1"/>
  <c r="H374" i="1"/>
  <c r="H368" i="1"/>
  <c r="H367" i="1" s="1"/>
  <c r="H360" i="1"/>
  <c r="H359" i="1" s="1"/>
  <c r="H358" i="1" s="1"/>
  <c r="H357" i="1" s="1"/>
  <c r="H354" i="1"/>
  <c r="H353" i="1" s="1"/>
  <c r="H350" i="1"/>
  <c r="H348" i="1"/>
  <c r="H343" i="1"/>
  <c r="H340" i="1"/>
  <c r="H336" i="1"/>
  <c r="H326" i="1"/>
  <c r="H325" i="1" s="1"/>
  <c r="H322" i="1"/>
  <c r="H321" i="1" s="1"/>
  <c r="H318" i="1"/>
  <c r="H317" i="1" s="1"/>
  <c r="H315" i="1"/>
  <c r="H314" i="1" s="1"/>
  <c r="H309" i="1"/>
  <c r="H308" i="1" s="1"/>
  <c r="H307" i="1" s="1"/>
  <c r="H306" i="1" s="1"/>
  <c r="H303" i="1"/>
  <c r="H301" i="1"/>
  <c r="H297" i="1"/>
  <c r="H296" i="1" s="1"/>
  <c r="H294" i="1"/>
  <c r="H292" i="1"/>
  <c r="H282" i="1"/>
  <c r="H281" i="1" s="1"/>
  <c r="H280" i="1" s="1"/>
  <c r="H279" i="1" s="1"/>
  <c r="H276" i="1"/>
  <c r="H275" i="1" s="1"/>
  <c r="H274" i="1" s="1"/>
  <c r="H273" i="1" s="1"/>
  <c r="H270" i="1"/>
  <c r="H269" i="1" s="1"/>
  <c r="H268" i="1" s="1"/>
  <c r="H267" i="1" s="1"/>
  <c r="H264" i="1"/>
  <c r="H259" i="1"/>
  <c r="H256" i="1"/>
  <c r="H254" i="1"/>
  <c r="H248" i="1"/>
  <c r="H247" i="1" s="1"/>
  <c r="H245" i="1"/>
  <c r="H244" i="1" s="1"/>
  <c r="H239" i="1"/>
  <c r="H238" i="1" s="1"/>
  <c r="H237" i="1" s="1"/>
  <c r="H236" i="1" s="1"/>
  <c r="H233" i="1"/>
  <c r="H232" i="1" s="1"/>
  <c r="H231" i="1" s="1"/>
  <c r="H230" i="1" s="1"/>
  <c r="H227" i="1"/>
  <c r="H225" i="1"/>
  <c r="H221" i="1"/>
  <c r="H220" i="1" s="1"/>
  <c r="H216" i="1"/>
  <c r="H215" i="1" s="1"/>
  <c r="H207" i="1"/>
  <c r="H206" i="1" s="1"/>
  <c r="H204" i="1"/>
  <c r="H203" i="1" s="1"/>
  <c r="H200" i="1"/>
  <c r="H195" i="1"/>
  <c r="H193" i="1"/>
  <c r="H189" i="1"/>
  <c r="H188" i="1" s="1"/>
  <c r="H186" i="1"/>
  <c r="H185" i="1" s="1"/>
  <c r="H179" i="1"/>
  <c r="H178" i="1" s="1"/>
  <c r="H176" i="1"/>
  <c r="H175" i="1" s="1"/>
  <c r="H173" i="1"/>
  <c r="H171" i="1"/>
  <c r="H164" i="1"/>
  <c r="H163" i="1" s="1"/>
  <c r="H161" i="1"/>
  <c r="H160" i="1" s="1"/>
  <c r="H154" i="1"/>
  <c r="H153" i="1" s="1"/>
  <c r="H152" i="1" s="1"/>
  <c r="H151" i="1" s="1"/>
  <c r="H148" i="1"/>
  <c r="H147" i="1" s="1"/>
  <c r="H145" i="1"/>
  <c r="H144" i="1" s="1"/>
  <c r="H137" i="1"/>
  <c r="H136" i="1" s="1"/>
  <c r="H134" i="1"/>
  <c r="H125" i="1"/>
  <c r="H124" i="1" s="1"/>
  <c r="H123" i="1" s="1"/>
  <c r="H122" i="1"/>
  <c r="H97" i="1"/>
  <c r="H95" i="1"/>
  <c r="H80" i="1"/>
  <c r="H70" i="1"/>
  <c r="H68" i="1"/>
  <c r="H64" i="1"/>
  <c r="H50" i="1"/>
  <c r="H49" i="1" s="1"/>
  <c r="H41" i="1"/>
  <c r="H31" i="1"/>
  <c r="H25" i="1"/>
  <c r="H20" i="1"/>
  <c r="H16" i="1"/>
  <c r="H14" i="1"/>
  <c r="H10" i="1"/>
  <c r="F68" i="1"/>
  <c r="F16" i="1"/>
  <c r="E18" i="1"/>
  <c r="C16" i="1"/>
  <c r="I11" i="12"/>
  <c r="F11" i="12"/>
  <c r="H13" i="12"/>
  <c r="N39" i="4"/>
  <c r="L39" i="4"/>
  <c r="J39" i="4"/>
  <c r="H39" i="4"/>
  <c r="G39" i="4"/>
  <c r="I39" i="4" l="1"/>
  <c r="D472" i="1"/>
  <c r="G80" i="12"/>
  <c r="O6" i="4"/>
  <c r="F103" i="1"/>
  <c r="G103" i="1" s="1"/>
  <c r="G104" i="1"/>
  <c r="K77" i="12"/>
  <c r="D347" i="1"/>
  <c r="H335" i="1"/>
  <c r="J347" i="1"/>
  <c r="D335" i="1"/>
  <c r="H347" i="1"/>
  <c r="J335" i="1"/>
  <c r="J143" i="1"/>
  <c r="J142" i="1" s="1"/>
  <c r="D313" i="1"/>
  <c r="D312" i="1" s="1"/>
  <c r="H313" i="1"/>
  <c r="H312" i="1" s="1"/>
  <c r="H143" i="1"/>
  <c r="H142" i="1" s="1"/>
  <c r="G68" i="1"/>
  <c r="J94" i="1"/>
  <c r="D94" i="1"/>
  <c r="H94" i="1"/>
  <c r="J72" i="1"/>
  <c r="D72" i="1"/>
  <c r="D86" i="1"/>
  <c r="H72" i="1"/>
  <c r="K292" i="1"/>
  <c r="N58" i="12"/>
  <c r="N36" i="12"/>
  <c r="J325" i="1"/>
  <c r="K325" i="1" s="1"/>
  <c r="K326" i="1"/>
  <c r="K374" i="1"/>
  <c r="K301" i="1"/>
  <c r="K343" i="1"/>
  <c r="K401" i="1"/>
  <c r="J459" i="1"/>
  <c r="J185" i="1"/>
  <c r="H133" i="1"/>
  <c r="H132" i="1" s="1"/>
  <c r="H131" i="1" s="1"/>
  <c r="K387" i="1"/>
  <c r="K479" i="1"/>
  <c r="J314" i="1"/>
  <c r="K315" i="1"/>
  <c r="D545" i="1"/>
  <c r="H459" i="1"/>
  <c r="D465" i="1"/>
  <c r="D460" i="1" s="1"/>
  <c r="D392" i="1"/>
  <c r="D353" i="1"/>
  <c r="N24" i="4"/>
  <c r="K51" i="12"/>
  <c r="E261" i="1"/>
  <c r="K65" i="12"/>
  <c r="L24" i="4"/>
  <c r="M76" i="12"/>
  <c r="M51" i="12"/>
  <c r="G62" i="12"/>
  <c r="M65" i="12"/>
  <c r="K4" i="12"/>
  <c r="L16" i="4"/>
  <c r="D296" i="1"/>
  <c r="D215" i="1"/>
  <c r="E215" i="1" s="1"/>
  <c r="E216" i="1"/>
  <c r="D144" i="1"/>
  <c r="D143" i="1" s="1"/>
  <c r="D185" i="1"/>
  <c r="I104" i="1"/>
  <c r="H103" i="1"/>
  <c r="K104" i="1"/>
  <c r="J132" i="1"/>
  <c r="J131" i="1" s="1"/>
  <c r="D224" i="1"/>
  <c r="G76" i="12"/>
  <c r="G51" i="12"/>
  <c r="G14" i="12"/>
  <c r="H24" i="4"/>
  <c r="H11" i="4"/>
  <c r="H5" i="4" s="1"/>
  <c r="K218" i="1"/>
  <c r="H398" i="1"/>
  <c r="H397" i="1" s="1"/>
  <c r="H396" i="1" s="1"/>
  <c r="K215" i="1"/>
  <c r="H170" i="1"/>
  <c r="H169" i="1" s="1"/>
  <c r="H168" i="1" s="1"/>
  <c r="J86" i="1"/>
  <c r="H291" i="1"/>
  <c r="J192" i="1"/>
  <c r="J398" i="1"/>
  <c r="J397" i="1" s="1"/>
  <c r="J396" i="1" s="1"/>
  <c r="J300" i="1"/>
  <c r="J415" i="1"/>
  <c r="D132" i="1"/>
  <c r="D131" i="1" s="1"/>
  <c r="K216" i="1"/>
  <c r="K287" i="1"/>
  <c r="J291" i="1"/>
  <c r="K288" i="1"/>
  <c r="H258" i="1"/>
  <c r="J9" i="1"/>
  <c r="J8" i="1" s="1"/>
  <c r="D170" i="1"/>
  <c r="D169" i="1" s="1"/>
  <c r="D168" i="1" s="1"/>
  <c r="D291" i="1"/>
  <c r="D426" i="1"/>
  <c r="D422" i="1" s="1"/>
  <c r="D421" i="1" s="1"/>
  <c r="D159" i="1"/>
  <c r="D158" i="1" s="1"/>
  <c r="D415" i="1"/>
  <c r="D253" i="1"/>
  <c r="J258" i="1"/>
  <c r="D509" i="1"/>
  <c r="H192" i="1"/>
  <c r="H184" i="1" s="1"/>
  <c r="J451" i="1"/>
  <c r="J450" i="1" s="1"/>
  <c r="J478" i="1"/>
  <c r="J477" i="1" s="1"/>
  <c r="J476" i="1" s="1"/>
  <c r="D9" i="1"/>
  <c r="D258" i="1"/>
  <c r="D398" i="1"/>
  <c r="D397" i="1" s="1"/>
  <c r="D396" i="1" s="1"/>
  <c r="J426" i="1"/>
  <c r="J422" i="1" s="1"/>
  <c r="J421" i="1" s="1"/>
  <c r="J509" i="1"/>
  <c r="D192" i="1"/>
  <c r="H224" i="1"/>
  <c r="H214" i="1" s="1"/>
  <c r="D373" i="1"/>
  <c r="H518" i="1"/>
  <c r="H415" i="1"/>
  <c r="D243" i="1"/>
  <c r="D242" i="1" s="1"/>
  <c r="H86" i="1"/>
  <c r="H159" i="1"/>
  <c r="H158" i="1" s="1"/>
  <c r="J224" i="1"/>
  <c r="J214" i="1" s="1"/>
  <c r="J342" i="1"/>
  <c r="J373" i="1"/>
  <c r="D366" i="1"/>
  <c r="D365" i="1" s="1"/>
  <c r="D383" i="1"/>
  <c r="D451" i="1"/>
  <c r="D450" i="1" s="1"/>
  <c r="D478" i="1"/>
  <c r="D477" i="1" s="1"/>
  <c r="D476" i="1" s="1"/>
  <c r="H9" i="1"/>
  <c r="H63" i="1"/>
  <c r="H451" i="1"/>
  <c r="H450" i="1" s="1"/>
  <c r="J63" i="1"/>
  <c r="D300" i="1"/>
  <c r="D342" i="1"/>
  <c r="H373" i="1"/>
  <c r="H426" i="1"/>
  <c r="H422" i="1" s="1"/>
  <c r="H421" i="1" s="1"/>
  <c r="J170" i="1"/>
  <c r="J169" i="1" s="1"/>
  <c r="J168" i="1" s="1"/>
  <c r="J243" i="1"/>
  <c r="J242" i="1" s="1"/>
  <c r="M14" i="12"/>
  <c r="G65" i="12"/>
  <c r="H19" i="1"/>
  <c r="H342" i="1"/>
  <c r="H478" i="1"/>
  <c r="H477" i="1" s="1"/>
  <c r="H476" i="1" s="1"/>
  <c r="G4" i="12"/>
  <c r="L11" i="4"/>
  <c r="L5" i="4" s="1"/>
  <c r="N11" i="4"/>
  <c r="N5" i="4" s="1"/>
  <c r="H366" i="1"/>
  <c r="H365" i="1" s="1"/>
  <c r="H383" i="1"/>
  <c r="H509" i="1"/>
  <c r="J159" i="1"/>
  <c r="J158" i="1" s="1"/>
  <c r="D19" i="1"/>
  <c r="H253" i="1"/>
  <c r="H300" i="1"/>
  <c r="J19" i="1"/>
  <c r="J253" i="1"/>
  <c r="J366" i="1"/>
  <c r="J365" i="1" s="1"/>
  <c r="J383" i="1"/>
  <c r="J518" i="1"/>
  <c r="D63" i="1"/>
  <c r="D518" i="1"/>
  <c r="K14" i="12"/>
  <c r="M4" i="12"/>
  <c r="N16" i="4"/>
  <c r="H16" i="4"/>
  <c r="H243" i="1"/>
  <c r="H242" i="1" s="1"/>
  <c r="G22" i="4"/>
  <c r="I6" i="4"/>
  <c r="H8" i="1" l="1"/>
  <c r="D471" i="1"/>
  <c r="D8" i="1"/>
  <c r="D7" i="1" s="1"/>
  <c r="I103" i="1"/>
  <c r="K76" i="12"/>
  <c r="N76" i="12" s="1"/>
  <c r="H334" i="1"/>
  <c r="H333" i="1" s="1"/>
  <c r="J334" i="1"/>
  <c r="J333" i="1" s="1"/>
  <c r="D334" i="1"/>
  <c r="D333" i="1" s="1"/>
  <c r="K314" i="1"/>
  <c r="J313" i="1"/>
  <c r="J312" i="1" s="1"/>
  <c r="J184" i="1"/>
  <c r="J183" i="1" s="1"/>
  <c r="D184" i="1"/>
  <c r="D183" i="1" s="1"/>
  <c r="H183" i="1"/>
  <c r="K291" i="1"/>
  <c r="D199" i="1"/>
  <c r="D198" i="1" s="1"/>
  <c r="J199" i="1"/>
  <c r="J198" i="1" s="1"/>
  <c r="H199" i="1"/>
  <c r="H198" i="1" s="1"/>
  <c r="K300" i="1"/>
  <c r="D459" i="1"/>
  <c r="D391" i="1"/>
  <c r="K103" i="1"/>
  <c r="H4" i="4"/>
  <c r="M3" i="12"/>
  <c r="K3" i="12"/>
  <c r="N4" i="4"/>
  <c r="L4" i="4"/>
  <c r="D214" i="1"/>
  <c r="D213" i="1" s="1"/>
  <c r="D142" i="1"/>
  <c r="J286" i="1"/>
  <c r="J285" i="1" s="1"/>
  <c r="H286" i="1"/>
  <c r="H285" i="1" s="1"/>
  <c r="D252" i="1"/>
  <c r="D93" i="1"/>
  <c r="D92" i="1" s="1"/>
  <c r="D286" i="1"/>
  <c r="D285" i="1" s="1"/>
  <c r="G3" i="12"/>
  <c r="J213" i="1"/>
  <c r="H213" i="1"/>
  <c r="J508" i="1"/>
  <c r="J507" i="1" s="1"/>
  <c r="J506" i="1" s="1"/>
  <c r="D508" i="1"/>
  <c r="D507" i="1" s="1"/>
  <c r="D506" i="1" s="1"/>
  <c r="J7" i="1"/>
  <c r="H508" i="1"/>
  <c r="H507" i="1" s="1"/>
  <c r="H506" i="1" s="1"/>
  <c r="H252" i="1"/>
  <c r="H251" i="1" s="1"/>
  <c r="J372" i="1"/>
  <c r="J371" i="1" s="1"/>
  <c r="H62" i="1"/>
  <c r="H61" i="1" s="1"/>
  <c r="D372" i="1"/>
  <c r="D371" i="1" s="1"/>
  <c r="J62" i="1"/>
  <c r="J61" i="1" s="1"/>
  <c r="J252" i="1"/>
  <c r="J251" i="1" s="1"/>
  <c r="D62" i="1"/>
  <c r="D61" i="1" s="1"/>
  <c r="H372" i="1"/>
  <c r="H371" i="1" s="1"/>
  <c r="H363" i="1" s="1"/>
  <c r="H7" i="1"/>
  <c r="J93" i="1"/>
  <c r="H93" i="1"/>
  <c r="H92" i="1" s="1"/>
  <c r="G34" i="4"/>
  <c r="G33" i="4" s="1"/>
  <c r="G30" i="4"/>
  <c r="G29" i="4" s="1"/>
  <c r="G27" i="4"/>
  <c r="I27" i="4" s="1"/>
  <c r="G25" i="4"/>
  <c r="G17" i="4"/>
  <c r="I17" i="4" s="1"/>
  <c r="G11" i="4"/>
  <c r="K558" i="1"/>
  <c r="K557" i="1"/>
  <c r="K556" i="1"/>
  <c r="K555" i="1"/>
  <c r="K554" i="1"/>
  <c r="K550" i="1"/>
  <c r="K547" i="1"/>
  <c r="K544" i="1"/>
  <c r="K541" i="1"/>
  <c r="K540" i="1"/>
  <c r="K539" i="1"/>
  <c r="K538" i="1"/>
  <c r="K536" i="1"/>
  <c r="K535" i="1"/>
  <c r="K534" i="1"/>
  <c r="K533" i="1"/>
  <c r="K532" i="1"/>
  <c r="K531" i="1"/>
  <c r="K530" i="1"/>
  <c r="K528" i="1"/>
  <c r="K527" i="1"/>
  <c r="K526" i="1"/>
  <c r="K525" i="1"/>
  <c r="K523" i="1"/>
  <c r="K522" i="1"/>
  <c r="K521" i="1"/>
  <c r="K520" i="1"/>
  <c r="K517" i="1"/>
  <c r="K515" i="1"/>
  <c r="K513" i="1"/>
  <c r="K512" i="1"/>
  <c r="K511" i="1"/>
  <c r="K504" i="1"/>
  <c r="K492" i="1"/>
  <c r="K486" i="1"/>
  <c r="K483" i="1"/>
  <c r="K482" i="1"/>
  <c r="K442" i="1"/>
  <c r="K428" i="1"/>
  <c r="K419" i="1"/>
  <c r="K407" i="1"/>
  <c r="K386" i="1"/>
  <c r="K385" i="1"/>
  <c r="K382" i="1"/>
  <c r="K379" i="1"/>
  <c r="K378" i="1"/>
  <c r="K351" i="1"/>
  <c r="K346" i="1"/>
  <c r="K320" i="1"/>
  <c r="K319" i="1"/>
  <c r="K299" i="1"/>
  <c r="K298" i="1"/>
  <c r="K283" i="1"/>
  <c r="K265" i="1"/>
  <c r="K263" i="1"/>
  <c r="K249" i="1"/>
  <c r="K240" i="1"/>
  <c r="K228" i="1"/>
  <c r="K226" i="1"/>
  <c r="K223" i="1"/>
  <c r="K222" i="1"/>
  <c r="K208" i="1"/>
  <c r="K205" i="1"/>
  <c r="K202" i="1"/>
  <c r="K196" i="1"/>
  <c r="K194" i="1"/>
  <c r="K191" i="1"/>
  <c r="K190" i="1"/>
  <c r="K181" i="1"/>
  <c r="K177" i="1"/>
  <c r="K174" i="1"/>
  <c r="K172" i="1"/>
  <c r="K166" i="1"/>
  <c r="K162" i="1"/>
  <c r="K149" i="1"/>
  <c r="K146" i="1"/>
  <c r="K138" i="1"/>
  <c r="K129" i="1"/>
  <c r="K127" i="1"/>
  <c r="K126" i="1"/>
  <c r="K59" i="1"/>
  <c r="K53" i="1"/>
  <c r="K51" i="1"/>
  <c r="K48" i="1"/>
  <c r="K47" i="1"/>
  <c r="K46" i="1"/>
  <c r="K45" i="1"/>
  <c r="K44" i="1"/>
  <c r="K43" i="1"/>
  <c r="K42" i="1"/>
  <c r="K40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4" i="1"/>
  <c r="K23" i="1"/>
  <c r="K22" i="1"/>
  <c r="K21" i="1"/>
  <c r="K17" i="1"/>
  <c r="K15" i="1"/>
  <c r="K13" i="1"/>
  <c r="K12" i="1"/>
  <c r="K11" i="1"/>
  <c r="I12" i="1"/>
  <c r="I558" i="1"/>
  <c r="I557" i="1"/>
  <c r="I556" i="1"/>
  <c r="I555" i="1"/>
  <c r="I554" i="1"/>
  <c r="I550" i="1"/>
  <c r="I547" i="1"/>
  <c r="I544" i="1"/>
  <c r="I541" i="1"/>
  <c r="I540" i="1"/>
  <c r="I539" i="1"/>
  <c r="I538" i="1"/>
  <c r="I536" i="1"/>
  <c r="I535" i="1"/>
  <c r="I534" i="1"/>
  <c r="I533" i="1"/>
  <c r="I532" i="1"/>
  <c r="I531" i="1"/>
  <c r="I530" i="1"/>
  <c r="I528" i="1"/>
  <c r="I527" i="1"/>
  <c r="I526" i="1"/>
  <c r="I525" i="1"/>
  <c r="I523" i="1"/>
  <c r="I522" i="1"/>
  <c r="I521" i="1"/>
  <c r="I520" i="1"/>
  <c r="I517" i="1"/>
  <c r="I515" i="1"/>
  <c r="I513" i="1"/>
  <c r="I512" i="1"/>
  <c r="I511" i="1"/>
  <c r="I504" i="1"/>
  <c r="I498" i="1"/>
  <c r="I486" i="1"/>
  <c r="I483" i="1"/>
  <c r="I482" i="1"/>
  <c r="I457" i="1"/>
  <c r="I454" i="1"/>
  <c r="I442" i="1"/>
  <c r="I430" i="1"/>
  <c r="I428" i="1"/>
  <c r="I425" i="1"/>
  <c r="I419" i="1"/>
  <c r="I411" i="1"/>
  <c r="I410" i="1"/>
  <c r="I407" i="1"/>
  <c r="I404" i="1"/>
  <c r="I403" i="1"/>
  <c r="I394" i="1"/>
  <c r="I388" i="1"/>
  <c r="I386" i="1"/>
  <c r="I385" i="1"/>
  <c r="I382" i="1"/>
  <c r="I379" i="1"/>
  <c r="I378" i="1"/>
  <c r="I377" i="1"/>
  <c r="I375" i="1"/>
  <c r="I369" i="1"/>
  <c r="I352" i="1"/>
  <c r="I351" i="1"/>
  <c r="I346" i="1"/>
  <c r="I344" i="1"/>
  <c r="I331" i="1"/>
  <c r="I323" i="1"/>
  <c r="I320" i="1"/>
  <c r="I319" i="1"/>
  <c r="I310" i="1"/>
  <c r="I304" i="1"/>
  <c r="I302" i="1"/>
  <c r="I299" i="1"/>
  <c r="I298" i="1"/>
  <c r="I293" i="1"/>
  <c r="I283" i="1"/>
  <c r="I265" i="1"/>
  <c r="I263" i="1"/>
  <c r="I260" i="1"/>
  <c r="I257" i="1"/>
  <c r="I255" i="1"/>
  <c r="I249" i="1"/>
  <c r="I246" i="1"/>
  <c r="I240" i="1"/>
  <c r="I228" i="1"/>
  <c r="I226" i="1"/>
  <c r="I223" i="1"/>
  <c r="I222" i="1"/>
  <c r="I217" i="1"/>
  <c r="I208" i="1"/>
  <c r="I205" i="1"/>
  <c r="I202" i="1"/>
  <c r="I196" i="1"/>
  <c r="I194" i="1"/>
  <c r="I191" i="1"/>
  <c r="I190" i="1"/>
  <c r="I187" i="1"/>
  <c r="I181" i="1"/>
  <c r="I180" i="1"/>
  <c r="I177" i="1"/>
  <c r="I174" i="1"/>
  <c r="I172" i="1"/>
  <c r="I166" i="1"/>
  <c r="I165" i="1"/>
  <c r="I162" i="1"/>
  <c r="I156" i="1"/>
  <c r="I155" i="1"/>
  <c r="I149" i="1"/>
  <c r="I146" i="1"/>
  <c r="I138" i="1"/>
  <c r="I129" i="1"/>
  <c r="I127" i="1"/>
  <c r="I126" i="1"/>
  <c r="I59" i="1"/>
  <c r="I53" i="1"/>
  <c r="I51" i="1"/>
  <c r="I48" i="1"/>
  <c r="I47" i="1"/>
  <c r="I46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4" i="1"/>
  <c r="I23" i="1"/>
  <c r="I22" i="1"/>
  <c r="I21" i="1"/>
  <c r="I17" i="1"/>
  <c r="I15" i="1"/>
  <c r="I13" i="1"/>
  <c r="I11" i="1"/>
  <c r="G138" i="1"/>
  <c r="G558" i="1"/>
  <c r="G557" i="1"/>
  <c r="G556" i="1"/>
  <c r="G555" i="1"/>
  <c r="G554" i="1"/>
  <c r="G550" i="1"/>
  <c r="G547" i="1"/>
  <c r="G544" i="1"/>
  <c r="G541" i="1"/>
  <c r="G540" i="1"/>
  <c r="G539" i="1"/>
  <c r="G538" i="1"/>
  <c r="G536" i="1"/>
  <c r="G535" i="1"/>
  <c r="G534" i="1"/>
  <c r="G533" i="1"/>
  <c r="G532" i="1"/>
  <c r="G531" i="1"/>
  <c r="G530" i="1"/>
  <c r="G528" i="1"/>
  <c r="G527" i="1"/>
  <c r="G523" i="1"/>
  <c r="G522" i="1"/>
  <c r="G521" i="1"/>
  <c r="G520" i="1"/>
  <c r="G517" i="1"/>
  <c r="G515" i="1"/>
  <c r="G513" i="1"/>
  <c r="G512" i="1"/>
  <c r="G511" i="1"/>
  <c r="G504" i="1"/>
  <c r="G498" i="1"/>
  <c r="G457" i="1"/>
  <c r="G442" i="1"/>
  <c r="G410" i="1"/>
  <c r="G407" i="1"/>
  <c r="G404" i="1"/>
  <c r="G403" i="1"/>
  <c r="G400" i="1"/>
  <c r="G394" i="1"/>
  <c r="G386" i="1"/>
  <c r="G385" i="1"/>
  <c r="G382" i="1"/>
  <c r="G379" i="1"/>
  <c r="G378" i="1"/>
  <c r="G375" i="1"/>
  <c r="G369" i="1"/>
  <c r="G352" i="1"/>
  <c r="G349" i="1"/>
  <c r="G346" i="1"/>
  <c r="G331" i="1"/>
  <c r="G323" i="1"/>
  <c r="G320" i="1"/>
  <c r="G319" i="1"/>
  <c r="G299" i="1"/>
  <c r="G290" i="1"/>
  <c r="G283" i="1"/>
  <c r="G255" i="1"/>
  <c r="G246" i="1"/>
  <c r="G240" i="1"/>
  <c r="G217" i="1"/>
  <c r="G205" i="1"/>
  <c r="G202" i="1"/>
  <c r="G196" i="1"/>
  <c r="G194" i="1"/>
  <c r="G191" i="1"/>
  <c r="G190" i="1"/>
  <c r="G187" i="1"/>
  <c r="G177" i="1"/>
  <c r="G174" i="1"/>
  <c r="G172" i="1"/>
  <c r="G156" i="1"/>
  <c r="G155" i="1"/>
  <c r="G149" i="1"/>
  <c r="G146" i="1"/>
  <c r="G129" i="1"/>
  <c r="G127" i="1"/>
  <c r="G126" i="1"/>
  <c r="G59" i="1"/>
  <c r="G53" i="1"/>
  <c r="G52" i="1"/>
  <c r="G51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4" i="1"/>
  <c r="G23" i="1"/>
  <c r="G22" i="1"/>
  <c r="G21" i="1"/>
  <c r="G17" i="1"/>
  <c r="G15" i="1"/>
  <c r="G13" i="1"/>
  <c r="G12" i="1"/>
  <c r="G11" i="1"/>
  <c r="E558" i="1"/>
  <c r="E541" i="1"/>
  <c r="E540" i="1"/>
  <c r="E538" i="1"/>
  <c r="E536" i="1"/>
  <c r="E535" i="1"/>
  <c r="E532" i="1"/>
  <c r="E531" i="1"/>
  <c r="E523" i="1"/>
  <c r="E521" i="1"/>
  <c r="E520" i="1"/>
  <c r="E517" i="1"/>
  <c r="E515" i="1"/>
  <c r="E513" i="1"/>
  <c r="E512" i="1"/>
  <c r="E511" i="1"/>
  <c r="E504" i="1"/>
  <c r="E498" i="1"/>
  <c r="E492" i="1"/>
  <c r="E457" i="1"/>
  <c r="E442" i="1"/>
  <c r="E411" i="1"/>
  <c r="E407" i="1"/>
  <c r="E404" i="1"/>
  <c r="E403" i="1"/>
  <c r="E386" i="1"/>
  <c r="E382" i="1"/>
  <c r="E379" i="1"/>
  <c r="E361" i="1"/>
  <c r="E351" i="1"/>
  <c r="E341" i="1"/>
  <c r="E339" i="1"/>
  <c r="E338" i="1"/>
  <c r="E323" i="1"/>
  <c r="E320" i="1"/>
  <c r="E319" i="1"/>
  <c r="E310" i="1"/>
  <c r="E304" i="1"/>
  <c r="E293" i="1"/>
  <c r="E290" i="1"/>
  <c r="E283" i="1"/>
  <c r="E277" i="1"/>
  <c r="E271" i="1"/>
  <c r="E246" i="1"/>
  <c r="E240" i="1"/>
  <c r="E234" i="1"/>
  <c r="E226" i="1"/>
  <c r="E205" i="1"/>
  <c r="E202" i="1"/>
  <c r="E194" i="1"/>
  <c r="E191" i="1"/>
  <c r="E190" i="1"/>
  <c r="E177" i="1"/>
  <c r="E174" i="1"/>
  <c r="E172" i="1"/>
  <c r="E156" i="1"/>
  <c r="E155" i="1"/>
  <c r="E149" i="1"/>
  <c r="E138" i="1"/>
  <c r="E129" i="1"/>
  <c r="E128" i="1"/>
  <c r="E127" i="1"/>
  <c r="E126" i="1"/>
  <c r="E101" i="1"/>
  <c r="E98" i="1"/>
  <c r="E96" i="1"/>
  <c r="E90" i="1"/>
  <c r="E85" i="1"/>
  <c r="E83" i="1"/>
  <c r="E82" i="1"/>
  <c r="E79" i="1"/>
  <c r="E78" i="1"/>
  <c r="E76" i="1"/>
  <c r="E75" i="1"/>
  <c r="E74" i="1"/>
  <c r="E71" i="1"/>
  <c r="E69" i="1"/>
  <c r="E67" i="1"/>
  <c r="E65" i="1"/>
  <c r="E51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27" i="1"/>
  <c r="E26" i="1"/>
  <c r="E24" i="1"/>
  <c r="E23" i="1"/>
  <c r="E22" i="1"/>
  <c r="E21" i="1"/>
  <c r="E17" i="1"/>
  <c r="E15" i="1"/>
  <c r="E13" i="1"/>
  <c r="E12" i="1"/>
  <c r="E11" i="1"/>
  <c r="N7" i="13"/>
  <c r="L7" i="13"/>
  <c r="H7" i="13"/>
  <c r="H75" i="12"/>
  <c r="H72" i="12"/>
  <c r="N88" i="12"/>
  <c r="N86" i="12"/>
  <c r="N85" i="12"/>
  <c r="N84" i="12"/>
  <c r="N83" i="12"/>
  <c r="N82" i="12"/>
  <c r="N74" i="12"/>
  <c r="N70" i="12"/>
  <c r="N69" i="12"/>
  <c r="N67" i="12"/>
  <c r="N64" i="12"/>
  <c r="N61" i="12"/>
  <c r="N60" i="12"/>
  <c r="N57" i="12"/>
  <c r="N56" i="12"/>
  <c r="N53" i="12"/>
  <c r="N50" i="12"/>
  <c r="N48" i="12"/>
  <c r="N45" i="12"/>
  <c r="N44" i="12"/>
  <c r="N43" i="12"/>
  <c r="N42" i="12"/>
  <c r="N41" i="12"/>
  <c r="N40" i="12"/>
  <c r="N39" i="12"/>
  <c r="N35" i="12"/>
  <c r="N34" i="12"/>
  <c r="N33" i="12"/>
  <c r="N32" i="12"/>
  <c r="N31" i="12"/>
  <c r="N30" i="12"/>
  <c r="N29" i="12"/>
  <c r="N28" i="12"/>
  <c r="N27" i="12"/>
  <c r="N25" i="12"/>
  <c r="N24" i="12"/>
  <c r="N23" i="12"/>
  <c r="N22" i="12"/>
  <c r="N21" i="12"/>
  <c r="N19" i="12"/>
  <c r="N18" i="12"/>
  <c r="N17" i="12"/>
  <c r="N16" i="12"/>
  <c r="N12" i="12"/>
  <c r="N10" i="12"/>
  <c r="N8" i="12"/>
  <c r="N7" i="12"/>
  <c r="N6" i="12"/>
  <c r="L88" i="12"/>
  <c r="L86" i="12"/>
  <c r="L85" i="12"/>
  <c r="L84" i="12"/>
  <c r="L83" i="12"/>
  <c r="L82" i="12"/>
  <c r="L75" i="12"/>
  <c r="L74" i="12"/>
  <c r="L70" i="12"/>
  <c r="L69" i="12"/>
  <c r="L67" i="12"/>
  <c r="L64" i="12"/>
  <c r="L61" i="12"/>
  <c r="L60" i="12"/>
  <c r="L57" i="12"/>
  <c r="L56" i="12"/>
  <c r="L55" i="12"/>
  <c r="L53" i="12"/>
  <c r="L50" i="12"/>
  <c r="L48" i="12"/>
  <c r="L45" i="12"/>
  <c r="L44" i="12"/>
  <c r="L42" i="12"/>
  <c r="L41" i="12"/>
  <c r="L40" i="12"/>
  <c r="L39" i="12"/>
  <c r="L35" i="12"/>
  <c r="L34" i="12"/>
  <c r="L32" i="12"/>
  <c r="L31" i="12"/>
  <c r="L30" i="12"/>
  <c r="L29" i="12"/>
  <c r="L27" i="12"/>
  <c r="L25" i="12"/>
  <c r="L24" i="12"/>
  <c r="L23" i="12"/>
  <c r="L22" i="12"/>
  <c r="L21" i="12"/>
  <c r="L19" i="12"/>
  <c r="L18" i="12"/>
  <c r="L17" i="12"/>
  <c r="L16" i="12"/>
  <c r="L12" i="12"/>
  <c r="L10" i="12"/>
  <c r="L8" i="12"/>
  <c r="L7" i="12"/>
  <c r="L6" i="12"/>
  <c r="J7" i="12"/>
  <c r="J88" i="12"/>
  <c r="J86" i="12"/>
  <c r="J85" i="12"/>
  <c r="J84" i="12"/>
  <c r="J83" i="12"/>
  <c r="J82" i="12"/>
  <c r="J75" i="12"/>
  <c r="J70" i="12"/>
  <c r="J69" i="12"/>
  <c r="J67" i="12"/>
  <c r="J64" i="12"/>
  <c r="J61" i="12"/>
  <c r="J57" i="12"/>
  <c r="J56" i="12"/>
  <c r="J53" i="12"/>
  <c r="J50" i="12"/>
  <c r="J49" i="12"/>
  <c r="J48" i="12"/>
  <c r="J45" i="12"/>
  <c r="J44" i="12"/>
  <c r="J43" i="12"/>
  <c r="J42" i="12"/>
  <c r="J41" i="12"/>
  <c r="J40" i="12"/>
  <c r="J39" i="12"/>
  <c r="J34" i="12"/>
  <c r="J32" i="12"/>
  <c r="J31" i="12"/>
  <c r="J30" i="12"/>
  <c r="J29" i="12"/>
  <c r="J27" i="12"/>
  <c r="J25" i="12"/>
  <c r="J24" i="12"/>
  <c r="J23" i="12"/>
  <c r="J22" i="12"/>
  <c r="J21" i="12"/>
  <c r="J19" i="12"/>
  <c r="J18" i="12"/>
  <c r="J17" i="12"/>
  <c r="J16" i="12"/>
  <c r="J10" i="12"/>
  <c r="J8" i="12"/>
  <c r="J6" i="12"/>
  <c r="H88" i="12"/>
  <c r="H86" i="12"/>
  <c r="H85" i="12"/>
  <c r="H83" i="12"/>
  <c r="H82" i="12"/>
  <c r="H74" i="12"/>
  <c r="H70" i="12"/>
  <c r="H61" i="12"/>
  <c r="H60" i="12"/>
  <c r="H57" i="12"/>
  <c r="H48" i="12"/>
  <c r="H45" i="12"/>
  <c r="H44" i="12"/>
  <c r="H43" i="12"/>
  <c r="H42" i="12"/>
  <c r="H41" i="12"/>
  <c r="H40" i="12"/>
  <c r="H39" i="12"/>
  <c r="H35" i="12"/>
  <c r="H34" i="12"/>
  <c r="H33" i="12"/>
  <c r="H32" i="12"/>
  <c r="H31" i="12"/>
  <c r="H30" i="12"/>
  <c r="H29" i="12"/>
  <c r="H28" i="12"/>
  <c r="H27" i="12"/>
  <c r="H22" i="12"/>
  <c r="H21" i="12"/>
  <c r="H19" i="12"/>
  <c r="H18" i="12"/>
  <c r="H17" i="12"/>
  <c r="H16" i="12"/>
  <c r="H12" i="12"/>
  <c r="H10" i="12"/>
  <c r="H8" i="12"/>
  <c r="H7" i="12"/>
  <c r="H6" i="12"/>
  <c r="O35" i="4"/>
  <c r="O32" i="4"/>
  <c r="O31" i="4"/>
  <c r="O28" i="4"/>
  <c r="O26" i="4"/>
  <c r="O23" i="4"/>
  <c r="O21" i="4"/>
  <c r="O19" i="4"/>
  <c r="O18" i="4"/>
  <c r="O15" i="4"/>
  <c r="O13" i="4"/>
  <c r="O10" i="4"/>
  <c r="M35" i="4"/>
  <c r="M32" i="4"/>
  <c r="M31" i="4"/>
  <c r="M28" i="4"/>
  <c r="M26" i="4"/>
  <c r="M23" i="4"/>
  <c r="M21" i="4"/>
  <c r="M19" i="4"/>
  <c r="M18" i="4"/>
  <c r="M15" i="4"/>
  <c r="M13" i="4"/>
  <c r="M10" i="4"/>
  <c r="K35" i="4"/>
  <c r="K32" i="4"/>
  <c r="K31" i="4"/>
  <c r="K28" i="4"/>
  <c r="K26" i="4"/>
  <c r="K23" i="4"/>
  <c r="K21" i="4"/>
  <c r="K20" i="4"/>
  <c r="K19" i="4"/>
  <c r="K18" i="4"/>
  <c r="I35" i="4"/>
  <c r="I32" i="4"/>
  <c r="I28" i="4"/>
  <c r="I26" i="4"/>
  <c r="I21" i="4"/>
  <c r="I19" i="4"/>
  <c r="I18" i="4"/>
  <c r="O14" i="4"/>
  <c r="K14" i="4"/>
  <c r="J12" i="4"/>
  <c r="M12" i="4" s="1"/>
  <c r="K9" i="4"/>
  <c r="I10" i="14"/>
  <c r="N38" i="4"/>
  <c r="N37" i="4" s="1"/>
  <c r="M10" i="14" s="1"/>
  <c r="L38" i="4"/>
  <c r="L37" i="4" s="1"/>
  <c r="K10" i="14" s="1"/>
  <c r="J38" i="4"/>
  <c r="J37" i="4" s="1"/>
  <c r="J34" i="4"/>
  <c r="J30" i="4"/>
  <c r="J29" i="4" s="1"/>
  <c r="J27" i="4"/>
  <c r="K27" i="4" s="1"/>
  <c r="J25" i="4"/>
  <c r="K25" i="4" s="1"/>
  <c r="J22" i="4"/>
  <c r="K22" i="4" s="1"/>
  <c r="J17" i="4"/>
  <c r="N87" i="12"/>
  <c r="N73" i="12"/>
  <c r="N62" i="12"/>
  <c r="N54" i="12"/>
  <c r="N52" i="12"/>
  <c r="N26" i="12"/>
  <c r="N11" i="12"/>
  <c r="N9" i="12"/>
  <c r="I87" i="12"/>
  <c r="I81" i="12"/>
  <c r="I78" i="12"/>
  <c r="I73" i="12"/>
  <c r="I71" i="12"/>
  <c r="I68" i="12"/>
  <c r="J68" i="12" s="1"/>
  <c r="I66" i="12"/>
  <c r="J66" i="12" s="1"/>
  <c r="I63" i="12"/>
  <c r="I62" i="12" s="1"/>
  <c r="I59" i="12"/>
  <c r="I58" i="12" s="1"/>
  <c r="L58" i="12" s="1"/>
  <c r="I54" i="12"/>
  <c r="I52" i="12"/>
  <c r="I47" i="12"/>
  <c r="I46" i="12" s="1"/>
  <c r="J46" i="12" s="1"/>
  <c r="I38" i="12"/>
  <c r="J38" i="12" s="1"/>
  <c r="I36" i="12"/>
  <c r="I26" i="12"/>
  <c r="I20" i="12"/>
  <c r="J20" i="12" s="1"/>
  <c r="I15" i="12"/>
  <c r="J15" i="12" s="1"/>
  <c r="I9" i="12"/>
  <c r="I5" i="12"/>
  <c r="J5" i="12" s="1"/>
  <c r="F87" i="12"/>
  <c r="F78" i="12"/>
  <c r="F77" i="12" s="1"/>
  <c r="F73" i="12"/>
  <c r="H73" i="12" s="1"/>
  <c r="F71" i="12"/>
  <c r="F68" i="12"/>
  <c r="F66" i="12"/>
  <c r="F63" i="12"/>
  <c r="F59" i="12"/>
  <c r="F58" i="12" s="1"/>
  <c r="F54" i="12"/>
  <c r="H54" i="12" s="1"/>
  <c r="F52" i="12"/>
  <c r="H52" i="12" s="1"/>
  <c r="F47" i="12"/>
  <c r="F46" i="12" s="1"/>
  <c r="F38" i="12"/>
  <c r="H38" i="12" s="1"/>
  <c r="F36" i="12"/>
  <c r="F26" i="12"/>
  <c r="F20" i="12"/>
  <c r="F15" i="12"/>
  <c r="H15" i="12" s="1"/>
  <c r="F9" i="12"/>
  <c r="F5" i="12"/>
  <c r="M10" i="13"/>
  <c r="M9" i="13" s="1"/>
  <c r="M8" i="13" s="1"/>
  <c r="M6" i="13"/>
  <c r="M5" i="13" s="1"/>
  <c r="K10" i="13"/>
  <c r="K9" i="13" s="1"/>
  <c r="K8" i="13" s="1"/>
  <c r="K6" i="13"/>
  <c r="K5" i="13" s="1"/>
  <c r="I10" i="13"/>
  <c r="I9" i="13" s="1"/>
  <c r="I8" i="13" s="1"/>
  <c r="I6" i="13"/>
  <c r="I5" i="13" s="1"/>
  <c r="K10" i="1"/>
  <c r="K14" i="1"/>
  <c r="K195" i="1"/>
  <c r="K145" i="1"/>
  <c r="F10" i="1"/>
  <c r="F553" i="1"/>
  <c r="F549" i="1"/>
  <c r="F546" i="1"/>
  <c r="F543" i="1"/>
  <c r="F537" i="1"/>
  <c r="F529" i="1"/>
  <c r="F524" i="1"/>
  <c r="F519" i="1"/>
  <c r="F516" i="1"/>
  <c r="F514" i="1"/>
  <c r="F510" i="1"/>
  <c r="F503" i="1"/>
  <c r="F497" i="1"/>
  <c r="F485" i="1"/>
  <c r="F481" i="1"/>
  <c r="F479" i="1"/>
  <c r="I479" i="1" s="1"/>
  <c r="F473" i="1"/>
  <c r="F472" i="1" s="1"/>
  <c r="F456" i="1"/>
  <c r="F453" i="1"/>
  <c r="F441" i="1"/>
  <c r="F429" i="1"/>
  <c r="G429" i="1" s="1"/>
  <c r="F427" i="1"/>
  <c r="G427" i="1" s="1"/>
  <c r="F424" i="1"/>
  <c r="F418" i="1"/>
  <c r="F409" i="1"/>
  <c r="F406" i="1"/>
  <c r="F405" i="1" s="1"/>
  <c r="F401" i="1"/>
  <c r="F399" i="1"/>
  <c r="F393" i="1"/>
  <c r="F387" i="1"/>
  <c r="G387" i="1" s="1"/>
  <c r="F384" i="1"/>
  <c r="F381" i="1"/>
  <c r="F376" i="1"/>
  <c r="F374" i="1"/>
  <c r="F368" i="1"/>
  <c r="F367" i="1" s="1"/>
  <c r="F360" i="1"/>
  <c r="F359" i="1" s="1"/>
  <c r="F354" i="1"/>
  <c r="F353" i="1" s="1"/>
  <c r="F350" i="1"/>
  <c r="F348" i="1"/>
  <c r="F343" i="1"/>
  <c r="G343" i="1" s="1"/>
  <c r="F340" i="1"/>
  <c r="F336" i="1"/>
  <c r="F322" i="1"/>
  <c r="F318" i="1"/>
  <c r="F315" i="1"/>
  <c r="F309" i="1"/>
  <c r="F303" i="1"/>
  <c r="G303" i="1" s="1"/>
  <c r="F301" i="1"/>
  <c r="G301" i="1" s="1"/>
  <c r="F294" i="1"/>
  <c r="F292" i="1"/>
  <c r="G292" i="1" s="1"/>
  <c r="F282" i="1"/>
  <c r="F276" i="1"/>
  <c r="F275" i="1" s="1"/>
  <c r="F270" i="1"/>
  <c r="F264" i="1"/>
  <c r="F259" i="1"/>
  <c r="G259" i="1" s="1"/>
  <c r="F256" i="1"/>
  <c r="G256" i="1" s="1"/>
  <c r="F254" i="1"/>
  <c r="F248" i="1"/>
  <c r="F245" i="1"/>
  <c r="F244" i="1" s="1"/>
  <c r="F239" i="1"/>
  <c r="F233" i="1"/>
  <c r="F232" i="1" s="1"/>
  <c r="F227" i="1"/>
  <c r="F225" i="1"/>
  <c r="G225" i="1" s="1"/>
  <c r="F216" i="1"/>
  <c r="F215" i="1" s="1"/>
  <c r="F207" i="1"/>
  <c r="F206" i="1" s="1"/>
  <c r="F204" i="1"/>
  <c r="F203" i="1" s="1"/>
  <c r="F200" i="1"/>
  <c r="F195" i="1"/>
  <c r="F193" i="1"/>
  <c r="F189" i="1"/>
  <c r="F186" i="1"/>
  <c r="F179" i="1"/>
  <c r="F176" i="1"/>
  <c r="F173" i="1"/>
  <c r="F171" i="1"/>
  <c r="F164" i="1"/>
  <c r="F161" i="1"/>
  <c r="F160" i="1" s="1"/>
  <c r="F154" i="1"/>
  <c r="F148" i="1"/>
  <c r="F145" i="1"/>
  <c r="F144" i="1" s="1"/>
  <c r="F137" i="1"/>
  <c r="F134" i="1"/>
  <c r="F125" i="1"/>
  <c r="F122" i="1"/>
  <c r="F97" i="1"/>
  <c r="F95" i="1"/>
  <c r="F80" i="1"/>
  <c r="G80" i="1" s="1"/>
  <c r="F70" i="1"/>
  <c r="G70" i="1" s="1"/>
  <c r="F64" i="1"/>
  <c r="G64" i="1" s="1"/>
  <c r="F50" i="1"/>
  <c r="F41" i="1"/>
  <c r="F31" i="1"/>
  <c r="F25" i="1"/>
  <c r="F20" i="1"/>
  <c r="F14" i="1"/>
  <c r="H38" i="4"/>
  <c r="G38" i="4"/>
  <c r="G37" i="4" s="1"/>
  <c r="F10" i="14" s="1"/>
  <c r="G10" i="13"/>
  <c r="G9" i="13" s="1"/>
  <c r="G8" i="13" s="1"/>
  <c r="G6" i="13"/>
  <c r="G5" i="13" s="1"/>
  <c r="F10" i="13"/>
  <c r="F9" i="13" s="1"/>
  <c r="F8" i="13" s="1"/>
  <c r="F6" i="13"/>
  <c r="F5" i="13" s="1"/>
  <c r="C368" i="1"/>
  <c r="C367" i="1" s="1"/>
  <c r="E223" i="1"/>
  <c r="C10" i="1"/>
  <c r="E10" i="1" s="1"/>
  <c r="C553" i="1"/>
  <c r="C552" i="1" s="1"/>
  <c r="C551" i="1" s="1"/>
  <c r="C549" i="1"/>
  <c r="C548" i="1" s="1"/>
  <c r="C546" i="1"/>
  <c r="C543" i="1"/>
  <c r="C542" i="1" s="1"/>
  <c r="C537" i="1"/>
  <c r="C529" i="1"/>
  <c r="C524" i="1"/>
  <c r="C519" i="1"/>
  <c r="C516" i="1"/>
  <c r="C514" i="1"/>
  <c r="C510" i="1"/>
  <c r="E510" i="1" s="1"/>
  <c r="C503" i="1"/>
  <c r="C502" i="1" s="1"/>
  <c r="C501" i="1" s="1"/>
  <c r="C500" i="1" s="1"/>
  <c r="C497" i="1"/>
  <c r="C496" i="1" s="1"/>
  <c r="C495" i="1" s="1"/>
  <c r="C494" i="1" s="1"/>
  <c r="C490" i="1"/>
  <c r="C489" i="1" s="1"/>
  <c r="C488" i="1" s="1"/>
  <c r="C485" i="1"/>
  <c r="C484" i="1" s="1"/>
  <c r="C481" i="1"/>
  <c r="C479" i="1"/>
  <c r="C473" i="1"/>
  <c r="C456" i="1"/>
  <c r="C455" i="1" s="1"/>
  <c r="C453" i="1"/>
  <c r="C452" i="1" s="1"/>
  <c r="C441" i="1"/>
  <c r="C440" i="1" s="1"/>
  <c r="C439" i="1" s="1"/>
  <c r="C438" i="1" s="1"/>
  <c r="C429" i="1"/>
  <c r="C427" i="1"/>
  <c r="C424" i="1"/>
  <c r="C423" i="1" s="1"/>
  <c r="C418" i="1"/>
  <c r="C417" i="1" s="1"/>
  <c r="C416" i="1" s="1"/>
  <c r="C409" i="1"/>
  <c r="C408" i="1" s="1"/>
  <c r="C406" i="1"/>
  <c r="C405" i="1" s="1"/>
  <c r="C401" i="1"/>
  <c r="C399" i="1"/>
  <c r="E399" i="1" s="1"/>
  <c r="C393" i="1"/>
  <c r="C387" i="1"/>
  <c r="C384" i="1"/>
  <c r="C381" i="1"/>
  <c r="C380" i="1" s="1"/>
  <c r="C376" i="1"/>
  <c r="C374" i="1"/>
  <c r="E374" i="1" s="1"/>
  <c r="C360" i="1"/>
  <c r="C359" i="1" s="1"/>
  <c r="C358" i="1" s="1"/>
  <c r="C357" i="1" s="1"/>
  <c r="C354" i="1"/>
  <c r="C350" i="1"/>
  <c r="C348" i="1"/>
  <c r="E345" i="1"/>
  <c r="C343" i="1"/>
  <c r="C340" i="1"/>
  <c r="C336" i="1"/>
  <c r="C326" i="1"/>
  <c r="C325" i="1" s="1"/>
  <c r="C322" i="1"/>
  <c r="C321" i="1" s="1"/>
  <c r="C318" i="1"/>
  <c r="C317" i="1" s="1"/>
  <c r="C315" i="1"/>
  <c r="C314" i="1" s="1"/>
  <c r="C309" i="1"/>
  <c r="C308" i="1" s="1"/>
  <c r="C307" i="1" s="1"/>
  <c r="C306" i="1" s="1"/>
  <c r="C303" i="1"/>
  <c r="C301" i="1"/>
  <c r="E301" i="1" s="1"/>
  <c r="C297" i="1"/>
  <c r="C294" i="1"/>
  <c r="E294" i="1" s="1"/>
  <c r="C292" i="1"/>
  <c r="C287" i="1"/>
  <c r="C282" i="1"/>
  <c r="C281" i="1" s="1"/>
  <c r="C280" i="1" s="1"/>
  <c r="C279" i="1" s="1"/>
  <c r="C276" i="1"/>
  <c r="C275" i="1" s="1"/>
  <c r="C274" i="1" s="1"/>
  <c r="C273" i="1" s="1"/>
  <c r="C270" i="1"/>
  <c r="C269" i="1" s="1"/>
  <c r="C268" i="1" s="1"/>
  <c r="C267" i="1" s="1"/>
  <c r="C264" i="1"/>
  <c r="E264" i="1" s="1"/>
  <c r="C259" i="1"/>
  <c r="E259" i="1" s="1"/>
  <c r="C256" i="1"/>
  <c r="E256" i="1" s="1"/>
  <c r="C254" i="1"/>
  <c r="E254" i="1" s="1"/>
  <c r="C248" i="1"/>
  <c r="C247" i="1" s="1"/>
  <c r="C245" i="1"/>
  <c r="C244" i="1" s="1"/>
  <c r="C239" i="1"/>
  <c r="C238" i="1" s="1"/>
  <c r="C237" i="1" s="1"/>
  <c r="C236" i="1" s="1"/>
  <c r="C233" i="1"/>
  <c r="C232" i="1" s="1"/>
  <c r="C231" i="1" s="1"/>
  <c r="C230" i="1" s="1"/>
  <c r="C227" i="1"/>
  <c r="C225" i="1"/>
  <c r="C207" i="1"/>
  <c r="C206" i="1" s="1"/>
  <c r="C204" i="1"/>
  <c r="C203" i="1" s="1"/>
  <c r="C200" i="1"/>
  <c r="C195" i="1"/>
  <c r="E195" i="1" s="1"/>
  <c r="C193" i="1"/>
  <c r="C189" i="1"/>
  <c r="C188" i="1" s="1"/>
  <c r="C186" i="1"/>
  <c r="C179" i="1"/>
  <c r="C178" i="1" s="1"/>
  <c r="C176" i="1"/>
  <c r="C175" i="1" s="1"/>
  <c r="C173" i="1"/>
  <c r="C171" i="1"/>
  <c r="C164" i="1"/>
  <c r="C163" i="1" s="1"/>
  <c r="C161" i="1"/>
  <c r="C160" i="1" s="1"/>
  <c r="C154" i="1"/>
  <c r="C153" i="1" s="1"/>
  <c r="C152" i="1" s="1"/>
  <c r="C151" i="1" s="1"/>
  <c r="C148" i="1"/>
  <c r="C147" i="1" s="1"/>
  <c r="C145" i="1"/>
  <c r="C137" i="1"/>
  <c r="C136" i="1" s="1"/>
  <c r="C134" i="1"/>
  <c r="C133" i="1" s="1"/>
  <c r="C122" i="1"/>
  <c r="C125" i="1"/>
  <c r="C124" i="1" s="1"/>
  <c r="C123" i="1" s="1"/>
  <c r="C97" i="1"/>
  <c r="C95" i="1"/>
  <c r="C80" i="1"/>
  <c r="C70" i="1"/>
  <c r="C68" i="1"/>
  <c r="C64" i="1"/>
  <c r="C50" i="1"/>
  <c r="C49" i="1" s="1"/>
  <c r="C41" i="1"/>
  <c r="C31" i="1"/>
  <c r="C25" i="1"/>
  <c r="C20" i="1"/>
  <c r="C14" i="1"/>
  <c r="C472" i="1" l="1"/>
  <c r="E473" i="1"/>
  <c r="H37" i="4"/>
  <c r="I38" i="4"/>
  <c r="J81" i="12"/>
  <c r="I80" i="12"/>
  <c r="J80" i="12" s="1"/>
  <c r="K6" i="4"/>
  <c r="M6" i="4"/>
  <c r="H87" i="12"/>
  <c r="F80" i="12"/>
  <c r="F76" i="12" s="1"/>
  <c r="I77" i="12"/>
  <c r="L77" i="12" s="1"/>
  <c r="L78" i="12"/>
  <c r="L36" i="12"/>
  <c r="J36" i="12"/>
  <c r="F347" i="1"/>
  <c r="C347" i="1"/>
  <c r="C335" i="1"/>
  <c r="F335" i="1"/>
  <c r="C313" i="1"/>
  <c r="F94" i="1"/>
  <c r="C94" i="1"/>
  <c r="E94" i="1" s="1"/>
  <c r="G87" i="1"/>
  <c r="C72" i="1"/>
  <c r="F72" i="1"/>
  <c r="G72" i="1" s="1"/>
  <c r="G77" i="1"/>
  <c r="J363" i="1"/>
  <c r="F21" i="14"/>
  <c r="I21" i="14"/>
  <c r="M21" i="14"/>
  <c r="G21" i="14"/>
  <c r="K21" i="14"/>
  <c r="F423" i="1"/>
  <c r="F490" i="1"/>
  <c r="G491" i="1"/>
  <c r="F484" i="1"/>
  <c r="F163" i="1"/>
  <c r="F408" i="1"/>
  <c r="G408" i="1" s="1"/>
  <c r="G409" i="1"/>
  <c r="F133" i="1"/>
  <c r="I133" i="1" s="1"/>
  <c r="I134" i="1"/>
  <c r="F308" i="1"/>
  <c r="G309" i="1"/>
  <c r="F452" i="1"/>
  <c r="G452" i="1" s="1"/>
  <c r="G453" i="1"/>
  <c r="F314" i="1"/>
  <c r="I315" i="1"/>
  <c r="C545" i="1"/>
  <c r="E545" i="1" s="1"/>
  <c r="E546" i="1"/>
  <c r="C465" i="1"/>
  <c r="E466" i="1"/>
  <c r="C392" i="1"/>
  <c r="E393" i="1"/>
  <c r="D390" i="1"/>
  <c r="D363" i="1" s="1"/>
  <c r="J140" i="1"/>
  <c r="H140" i="1"/>
  <c r="C353" i="1"/>
  <c r="E353" i="1" s="1"/>
  <c r="E354" i="1"/>
  <c r="L46" i="12"/>
  <c r="I4" i="13"/>
  <c r="I3" i="13" s="1"/>
  <c r="K12" i="4"/>
  <c r="N6" i="13"/>
  <c r="L81" i="12"/>
  <c r="K4" i="13"/>
  <c r="K3" i="13" s="1"/>
  <c r="F62" i="12"/>
  <c r="H62" i="12" s="1"/>
  <c r="H63" i="12"/>
  <c r="H5" i="1"/>
  <c r="C296" i="1"/>
  <c r="E296" i="1" s="1"/>
  <c r="E297" i="1"/>
  <c r="D251" i="1"/>
  <c r="C185" i="1"/>
  <c r="E186" i="1"/>
  <c r="C144" i="1"/>
  <c r="E145" i="1"/>
  <c r="D5" i="1"/>
  <c r="F287" i="1"/>
  <c r="I287" i="1" s="1"/>
  <c r="I288" i="1"/>
  <c r="J92" i="1"/>
  <c r="J5" i="1" s="1"/>
  <c r="L20" i="12"/>
  <c r="H6" i="13"/>
  <c r="J33" i="4"/>
  <c r="K33" i="4" s="1"/>
  <c r="M14" i="4"/>
  <c r="M8" i="4"/>
  <c r="L26" i="12"/>
  <c r="L9" i="12"/>
  <c r="L5" i="12"/>
  <c r="F224" i="1"/>
  <c r="G224" i="1" s="1"/>
  <c r="F192" i="1"/>
  <c r="K25" i="1"/>
  <c r="K261" i="1"/>
  <c r="K418" i="1"/>
  <c r="K345" i="1"/>
  <c r="K524" i="1"/>
  <c r="K31" i="1"/>
  <c r="K122" i="1"/>
  <c r="K264" i="1"/>
  <c r="K519" i="1"/>
  <c r="K189" i="1"/>
  <c r="K173" i="1"/>
  <c r="K16" i="1"/>
  <c r="K41" i="1"/>
  <c r="K193" i="1"/>
  <c r="K204" i="1"/>
  <c r="K225" i="1"/>
  <c r="K510" i="1"/>
  <c r="K545" i="1"/>
  <c r="K179" i="1"/>
  <c r="K427" i="1"/>
  <c r="K481" i="1"/>
  <c r="K516" i="1"/>
  <c r="K537" i="1"/>
  <c r="K384" i="1"/>
  <c r="K20" i="1"/>
  <c r="K171" i="1"/>
  <c r="K227" i="1"/>
  <c r="K350" i="1"/>
  <c r="K376" i="1"/>
  <c r="K514" i="1"/>
  <c r="K529" i="1"/>
  <c r="H20" i="12"/>
  <c r="H46" i="12"/>
  <c r="H68" i="12"/>
  <c r="H81" i="12"/>
  <c r="J9" i="12"/>
  <c r="J26" i="12"/>
  <c r="J52" i="12"/>
  <c r="L11" i="12"/>
  <c r="L54" i="12"/>
  <c r="L62" i="12"/>
  <c r="L87" i="12"/>
  <c r="N15" i="12"/>
  <c r="N38" i="12"/>
  <c r="N66" i="12"/>
  <c r="H58" i="12"/>
  <c r="H26" i="12"/>
  <c r="H71" i="12"/>
  <c r="J11" i="12"/>
  <c r="J54" i="12"/>
  <c r="J62" i="12"/>
  <c r="J73" i="12"/>
  <c r="J87" i="12"/>
  <c r="L15" i="12"/>
  <c r="N5" i="12"/>
  <c r="N20" i="12"/>
  <c r="N46" i="12"/>
  <c r="N68" i="12"/>
  <c r="N81" i="12"/>
  <c r="H11" i="12"/>
  <c r="H9" i="12"/>
  <c r="H5" i="12"/>
  <c r="M22" i="4"/>
  <c r="O22" i="4"/>
  <c r="O33" i="4"/>
  <c r="O27" i="4"/>
  <c r="O8" i="4"/>
  <c r="O12" i="4"/>
  <c r="M9" i="4"/>
  <c r="K17" i="4"/>
  <c r="M17" i="4"/>
  <c r="M29" i="4"/>
  <c r="O17" i="4"/>
  <c r="O29" i="4"/>
  <c r="I25" i="4"/>
  <c r="I11" i="4"/>
  <c r="K8" i="4"/>
  <c r="M27" i="4"/>
  <c r="M25" i="4"/>
  <c r="L68" i="12"/>
  <c r="L38" i="12"/>
  <c r="L73" i="12"/>
  <c r="L66" i="12"/>
  <c r="L52" i="12"/>
  <c r="K50" i="1"/>
  <c r="K161" i="1"/>
  <c r="K543" i="1"/>
  <c r="K549" i="1"/>
  <c r="K154" i="1"/>
  <c r="K297" i="1"/>
  <c r="K318" i="1"/>
  <c r="K440" i="1"/>
  <c r="K148" i="1"/>
  <c r="K176" i="1"/>
  <c r="K239" i="1"/>
  <c r="K441" i="1"/>
  <c r="K221" i="1"/>
  <c r="K282" i="1"/>
  <c r="K406" i="1"/>
  <c r="K491" i="1"/>
  <c r="K503" i="1"/>
  <c r="K546" i="1"/>
  <c r="K137" i="1"/>
  <c r="K125" i="1"/>
  <c r="K201" i="1"/>
  <c r="K207" i="1"/>
  <c r="K248" i="1"/>
  <c r="K381" i="1"/>
  <c r="K485" i="1"/>
  <c r="K553" i="1"/>
  <c r="L6" i="13"/>
  <c r="J6" i="13"/>
  <c r="O25" i="4"/>
  <c r="J11" i="4"/>
  <c r="K11" i="4" s="1"/>
  <c r="I30" i="4"/>
  <c r="K30" i="4"/>
  <c r="G16" i="4"/>
  <c r="I16" i="4" s="1"/>
  <c r="M30" i="4"/>
  <c r="O34" i="4"/>
  <c r="I8" i="4"/>
  <c r="I33" i="4"/>
  <c r="I34" i="4"/>
  <c r="K34" i="4"/>
  <c r="M34" i="4"/>
  <c r="O9" i="4"/>
  <c r="O30" i="4"/>
  <c r="J63" i="12"/>
  <c r="N63" i="12"/>
  <c r="H47" i="12"/>
  <c r="J59" i="12"/>
  <c r="L63" i="12"/>
  <c r="N59" i="12"/>
  <c r="L47" i="12"/>
  <c r="L59" i="12"/>
  <c r="N47" i="12"/>
  <c r="J47" i="12"/>
  <c r="K29" i="4"/>
  <c r="I29" i="4"/>
  <c r="G24" i="4"/>
  <c r="I24" i="4" s="1"/>
  <c r="G5" i="4"/>
  <c r="I161" i="1"/>
  <c r="I374" i="1"/>
  <c r="E384" i="1"/>
  <c r="E514" i="1"/>
  <c r="G384" i="1"/>
  <c r="E20" i="1"/>
  <c r="E64" i="1"/>
  <c r="E97" i="1"/>
  <c r="E516" i="1"/>
  <c r="F478" i="1"/>
  <c r="G510" i="1"/>
  <c r="G537" i="1"/>
  <c r="I41" i="1"/>
  <c r="I256" i="1"/>
  <c r="I529" i="1"/>
  <c r="E25" i="1"/>
  <c r="E68" i="1"/>
  <c r="E350" i="1"/>
  <c r="G31" i="1"/>
  <c r="G254" i="1"/>
  <c r="E360" i="1"/>
  <c r="E336" i="1"/>
  <c r="I292" i="1"/>
  <c r="I345" i="1"/>
  <c r="I514" i="1"/>
  <c r="E41" i="1"/>
  <c r="E73" i="1"/>
  <c r="E376" i="1"/>
  <c r="E401" i="1"/>
  <c r="E529" i="1"/>
  <c r="G14" i="1"/>
  <c r="G144" i="1"/>
  <c r="I264" i="1"/>
  <c r="I368" i="1"/>
  <c r="I387" i="1"/>
  <c r="I453" i="1"/>
  <c r="E303" i="1"/>
  <c r="G173" i="1"/>
  <c r="G193" i="1"/>
  <c r="G524" i="1"/>
  <c r="I225" i="1"/>
  <c r="I497" i="1"/>
  <c r="I519" i="1"/>
  <c r="F231" i="1"/>
  <c r="E175" i="1"/>
  <c r="E176" i="1"/>
  <c r="E276" i="1"/>
  <c r="E502" i="1"/>
  <c r="F49" i="1"/>
  <c r="G50" i="1"/>
  <c r="F185" i="1"/>
  <c r="G186" i="1"/>
  <c r="F199" i="1"/>
  <c r="G204" i="1"/>
  <c r="F274" i="1"/>
  <c r="I10" i="1"/>
  <c r="K147" i="1"/>
  <c r="I148" i="1"/>
  <c r="I164" i="1"/>
  <c r="I186" i="1"/>
  <c r="I204" i="1"/>
  <c r="K317" i="1"/>
  <c r="I318" i="1"/>
  <c r="K439" i="1"/>
  <c r="K490" i="1"/>
  <c r="I491" i="1"/>
  <c r="K542" i="1"/>
  <c r="I543" i="1"/>
  <c r="E233" i="1"/>
  <c r="E14" i="1"/>
  <c r="E49" i="1"/>
  <c r="E50" i="1"/>
  <c r="E77" i="1"/>
  <c r="E95" i="1"/>
  <c r="E125" i="1"/>
  <c r="E200" i="1"/>
  <c r="E201" i="1"/>
  <c r="E225" i="1"/>
  <c r="E282" i="1"/>
  <c r="E359" i="1"/>
  <c r="E380" i="1"/>
  <c r="E381" i="1"/>
  <c r="E405" i="1"/>
  <c r="E406" i="1"/>
  <c r="E455" i="1"/>
  <c r="E456" i="1"/>
  <c r="E537" i="1"/>
  <c r="G16" i="1"/>
  <c r="G122" i="1"/>
  <c r="F147" i="1"/>
  <c r="F143" i="1" s="1"/>
  <c r="G148" i="1"/>
  <c r="G171" i="1"/>
  <c r="F188" i="1"/>
  <c r="G188" i="1" s="1"/>
  <c r="G189" i="1"/>
  <c r="F296" i="1"/>
  <c r="G296" i="1" s="1"/>
  <c r="G297" i="1"/>
  <c r="F465" i="1"/>
  <c r="F460" i="1" s="1"/>
  <c r="G466" i="1"/>
  <c r="G514" i="1"/>
  <c r="F542" i="1"/>
  <c r="G542" i="1" s="1"/>
  <c r="G543" i="1"/>
  <c r="I14" i="1"/>
  <c r="K49" i="1"/>
  <c r="I50" i="1"/>
  <c r="I122" i="1"/>
  <c r="I171" i="1"/>
  <c r="K188" i="1"/>
  <c r="I189" i="1"/>
  <c r="I206" i="1"/>
  <c r="I207" i="1"/>
  <c r="I259" i="1"/>
  <c r="K281" i="1"/>
  <c r="I282" i="1"/>
  <c r="I301" i="1"/>
  <c r="I376" i="1"/>
  <c r="I401" i="1"/>
  <c r="I418" i="1"/>
  <c r="I441" i="1"/>
  <c r="I516" i="1"/>
  <c r="E147" i="1"/>
  <c r="E148" i="1"/>
  <c r="E16" i="1"/>
  <c r="E80" i="1"/>
  <c r="E122" i="1"/>
  <c r="E154" i="1"/>
  <c r="E287" i="1"/>
  <c r="E309" i="1"/>
  <c r="E408" i="1"/>
  <c r="E409" i="1"/>
  <c r="G20" i="1"/>
  <c r="F124" i="1"/>
  <c r="G125" i="1"/>
  <c r="G216" i="1"/>
  <c r="F281" i="1"/>
  <c r="G282" i="1"/>
  <c r="F392" i="1"/>
  <c r="G393" i="1"/>
  <c r="F471" i="1"/>
  <c r="G516" i="1"/>
  <c r="F545" i="1"/>
  <c r="G545" i="1" s="1"/>
  <c r="G546" i="1"/>
  <c r="K238" i="1"/>
  <c r="I239" i="1"/>
  <c r="I261" i="1"/>
  <c r="I330" i="1"/>
  <c r="I343" i="1"/>
  <c r="I424" i="1"/>
  <c r="I546" i="1"/>
  <c r="E321" i="1"/>
  <c r="E322" i="1"/>
  <c r="E204" i="1"/>
  <c r="E232" i="1"/>
  <c r="E292" i="1"/>
  <c r="E491" i="1"/>
  <c r="G25" i="1"/>
  <c r="F175" i="1"/>
  <c r="G176" i="1"/>
  <c r="G195" i="1"/>
  <c r="F220" i="1"/>
  <c r="F238" i="1"/>
  <c r="G239" i="1"/>
  <c r="G261" i="1"/>
  <c r="F317" i="1"/>
  <c r="G318" i="1"/>
  <c r="G519" i="1"/>
  <c r="G549" i="1"/>
  <c r="F548" i="1"/>
  <c r="G548" i="1" s="1"/>
  <c r="I20" i="1"/>
  <c r="K153" i="1"/>
  <c r="I154" i="1"/>
  <c r="K175" i="1"/>
  <c r="I176" i="1"/>
  <c r="I195" i="1"/>
  <c r="K220" i="1"/>
  <c r="I221" i="1"/>
  <c r="I244" i="1"/>
  <c r="I245" i="1"/>
  <c r="I309" i="1"/>
  <c r="I384" i="1"/>
  <c r="I409" i="1"/>
  <c r="I427" i="1"/>
  <c r="E189" i="1"/>
  <c r="E503" i="1"/>
  <c r="G145" i="1"/>
  <c r="E340" i="1"/>
  <c r="E188" i="1"/>
  <c r="E497" i="1"/>
  <c r="F153" i="1"/>
  <c r="G154" i="1"/>
  <c r="F178" i="1"/>
  <c r="G348" i="1"/>
  <c r="G376" i="1"/>
  <c r="G401" i="1"/>
  <c r="F440" i="1"/>
  <c r="G441" i="1"/>
  <c r="F455" i="1"/>
  <c r="G456" i="1"/>
  <c r="F552" i="1"/>
  <c r="G553" i="1"/>
  <c r="I25" i="1"/>
  <c r="K136" i="1"/>
  <c r="I137" i="1"/>
  <c r="I179" i="1"/>
  <c r="I200" i="1"/>
  <c r="I201" i="1"/>
  <c r="I248" i="1"/>
  <c r="K247" i="1"/>
  <c r="I429" i="1"/>
  <c r="I481" i="1"/>
  <c r="I503" i="1"/>
  <c r="K502" i="1"/>
  <c r="K552" i="1"/>
  <c r="I553" i="1"/>
  <c r="E288" i="1"/>
  <c r="E100" i="1"/>
  <c r="E136" i="1"/>
  <c r="E137" i="1"/>
  <c r="E171" i="1"/>
  <c r="E239" i="1"/>
  <c r="E441" i="1"/>
  <c r="E519" i="1"/>
  <c r="E31" i="1"/>
  <c r="E70" i="1"/>
  <c r="E173" i="1"/>
  <c r="E193" i="1"/>
  <c r="E244" i="1"/>
  <c r="E245" i="1"/>
  <c r="E270" i="1"/>
  <c r="E317" i="1"/>
  <c r="E318" i="1"/>
  <c r="E553" i="1"/>
  <c r="G41" i="1"/>
  <c r="F247" i="1"/>
  <c r="F269" i="1"/>
  <c r="G330" i="1"/>
  <c r="G350" i="1"/>
  <c r="G368" i="1"/>
  <c r="F380" i="1"/>
  <c r="G381" i="1"/>
  <c r="G406" i="1"/>
  <c r="F502" i="1"/>
  <c r="G503" i="1"/>
  <c r="G529" i="1"/>
  <c r="G10" i="1"/>
  <c r="I31" i="1"/>
  <c r="I144" i="1"/>
  <c r="I145" i="1"/>
  <c r="I227" i="1"/>
  <c r="K296" i="1"/>
  <c r="I297" i="1"/>
  <c r="I350" i="1"/>
  <c r="I393" i="1"/>
  <c r="G245" i="1"/>
  <c r="F136" i="1"/>
  <c r="G137" i="1"/>
  <c r="G288" i="1"/>
  <c r="F321" i="1"/>
  <c r="I321" i="1" s="1"/>
  <c r="G322" i="1"/>
  <c r="G345" i="1"/>
  <c r="F358" i="1"/>
  <c r="G374" i="1"/>
  <c r="G399" i="1"/>
  <c r="F417" i="1"/>
  <c r="F496" i="1"/>
  <c r="G497" i="1"/>
  <c r="I16" i="1"/>
  <c r="K124" i="1"/>
  <c r="I125" i="1"/>
  <c r="I173" i="1"/>
  <c r="I193" i="1"/>
  <c r="I216" i="1"/>
  <c r="I254" i="1"/>
  <c r="K380" i="1"/>
  <c r="I381" i="1"/>
  <c r="K405" i="1"/>
  <c r="I406" i="1"/>
  <c r="I456" i="1"/>
  <c r="I510" i="1"/>
  <c r="I537" i="1"/>
  <c r="G201" i="1"/>
  <c r="I303" i="1"/>
  <c r="I322" i="1"/>
  <c r="I485" i="1"/>
  <c r="I524" i="1"/>
  <c r="K548" i="1"/>
  <c r="I549" i="1"/>
  <c r="H59" i="12"/>
  <c r="I65" i="12"/>
  <c r="I51" i="12"/>
  <c r="I14" i="12"/>
  <c r="I4" i="12"/>
  <c r="F4" i="12"/>
  <c r="F426" i="1"/>
  <c r="F398" i="1"/>
  <c r="F383" i="1"/>
  <c r="F373" i="1"/>
  <c r="K342" i="1"/>
  <c r="F291" i="1"/>
  <c r="G291" i="1" s="1"/>
  <c r="F253" i="1"/>
  <c r="K9" i="1"/>
  <c r="J24" i="4"/>
  <c r="K24" i="4" s="1"/>
  <c r="J16" i="4"/>
  <c r="K16" i="4" s="1"/>
  <c r="F65" i="12"/>
  <c r="F51" i="12"/>
  <c r="F14" i="12"/>
  <c r="F518" i="1"/>
  <c r="F509" i="1"/>
  <c r="F342" i="1"/>
  <c r="F300" i="1"/>
  <c r="F258" i="1"/>
  <c r="F170" i="1"/>
  <c r="F63" i="1"/>
  <c r="G63" i="1" s="1"/>
  <c r="F19" i="1"/>
  <c r="F9" i="1"/>
  <c r="F4" i="13"/>
  <c r="F3" i="13" s="1"/>
  <c r="C221" i="1"/>
  <c r="E221" i="1" s="1"/>
  <c r="C300" i="1"/>
  <c r="C478" i="1"/>
  <c r="C199" i="1"/>
  <c r="C383" i="1"/>
  <c r="C518" i="1"/>
  <c r="C9" i="1"/>
  <c r="C291" i="1"/>
  <c r="C19" i="1"/>
  <c r="C63" i="1"/>
  <c r="C509" i="1"/>
  <c r="C373" i="1"/>
  <c r="E373" i="1" s="1"/>
  <c r="C398" i="1"/>
  <c r="C192" i="1"/>
  <c r="C342" i="1"/>
  <c r="E342" i="1" s="1"/>
  <c r="C426" i="1"/>
  <c r="C451" i="1"/>
  <c r="C258" i="1"/>
  <c r="E258" i="1" s="1"/>
  <c r="C253" i="1"/>
  <c r="E253" i="1" s="1"/>
  <c r="C243" i="1"/>
  <c r="C224" i="1"/>
  <c r="C170" i="1"/>
  <c r="C159" i="1"/>
  <c r="C132" i="1"/>
  <c r="G10" i="14" l="1"/>
  <c r="I37" i="4"/>
  <c r="C8" i="1"/>
  <c r="F8" i="1"/>
  <c r="C471" i="1"/>
  <c r="E471" i="1" s="1"/>
  <c r="E472" i="1"/>
  <c r="E465" i="1"/>
  <c r="C460" i="1"/>
  <c r="F416" i="1"/>
  <c r="F334" i="1"/>
  <c r="C334" i="1"/>
  <c r="I314" i="1"/>
  <c r="F313" i="1"/>
  <c r="F312" i="1" s="1"/>
  <c r="E185" i="1"/>
  <c r="C184" i="1"/>
  <c r="C183" i="1" s="1"/>
  <c r="G185" i="1"/>
  <c r="F184" i="1"/>
  <c r="E144" i="1"/>
  <c r="C143" i="1"/>
  <c r="E143" i="1" s="1"/>
  <c r="I452" i="1"/>
  <c r="F13" i="14"/>
  <c r="F159" i="1"/>
  <c r="I159" i="1" s="1"/>
  <c r="F451" i="1"/>
  <c r="F450" i="1" s="1"/>
  <c r="I423" i="1"/>
  <c r="I163" i="1"/>
  <c r="I484" i="1"/>
  <c r="F477" i="1"/>
  <c r="F489" i="1"/>
  <c r="G490" i="1"/>
  <c r="F422" i="1"/>
  <c r="G426" i="1"/>
  <c r="F307" i="1"/>
  <c r="G308" i="1"/>
  <c r="I300" i="1"/>
  <c r="G300" i="1"/>
  <c r="D140" i="1"/>
  <c r="D4" i="1" s="1"/>
  <c r="I460" i="1"/>
  <c r="C391" i="1"/>
  <c r="E392" i="1"/>
  <c r="J58" i="12"/>
  <c r="I20" i="14"/>
  <c r="L5" i="13"/>
  <c r="K20" i="14"/>
  <c r="K22" i="14" s="1"/>
  <c r="F214" i="1"/>
  <c r="I214" i="1" s="1"/>
  <c r="G287" i="1"/>
  <c r="I218" i="1"/>
  <c r="H4" i="1"/>
  <c r="J4" i="1"/>
  <c r="M33" i="4"/>
  <c r="I178" i="1"/>
  <c r="K426" i="1"/>
  <c r="K347" i="1"/>
  <c r="K518" i="1"/>
  <c r="K383" i="1"/>
  <c r="G200" i="1"/>
  <c r="I367" i="1"/>
  <c r="H4" i="12"/>
  <c r="J4" i="12"/>
  <c r="H65" i="12"/>
  <c r="L14" i="12"/>
  <c r="N80" i="12"/>
  <c r="N51" i="12"/>
  <c r="H51" i="12"/>
  <c r="N65" i="12"/>
  <c r="M11" i="4"/>
  <c r="O16" i="4"/>
  <c r="M24" i="4"/>
  <c r="I291" i="1"/>
  <c r="K416" i="1"/>
  <c r="K398" i="1"/>
  <c r="K224" i="1"/>
  <c r="K19" i="1"/>
  <c r="K509" i="1"/>
  <c r="I160" i="1"/>
  <c r="K160" i="1"/>
  <c r="K170" i="1"/>
  <c r="K373" i="1"/>
  <c r="K206" i="1"/>
  <c r="K484" i="1"/>
  <c r="K478" i="1"/>
  <c r="K417" i="1"/>
  <c r="I408" i="1"/>
  <c r="K408" i="1"/>
  <c r="K200" i="1"/>
  <c r="K258" i="1"/>
  <c r="E132" i="1"/>
  <c r="K203" i="1"/>
  <c r="K144" i="1"/>
  <c r="K178" i="1"/>
  <c r="K192" i="1"/>
  <c r="I347" i="1"/>
  <c r="F20" i="14"/>
  <c r="M4" i="13"/>
  <c r="M3" i="13" s="1"/>
  <c r="N5" i="13"/>
  <c r="L4" i="13"/>
  <c r="O24" i="4"/>
  <c r="G4" i="4"/>
  <c r="I4" i="4" s="1"/>
  <c r="M16" i="4"/>
  <c r="J5" i="4"/>
  <c r="K5" i="4" s="1"/>
  <c r="O11" i="4"/>
  <c r="M13" i="14"/>
  <c r="J14" i="12"/>
  <c r="L80" i="12"/>
  <c r="H14" i="12"/>
  <c r="N4" i="12"/>
  <c r="N14" i="12"/>
  <c r="L65" i="12"/>
  <c r="I76" i="12"/>
  <c r="J51" i="12"/>
  <c r="J65" i="12"/>
  <c r="L4" i="12"/>
  <c r="H80" i="12"/>
  <c r="L51" i="12"/>
  <c r="G4" i="13"/>
  <c r="G3" i="13" s="1"/>
  <c r="H3" i="13" s="1"/>
  <c r="J5" i="13"/>
  <c r="H5" i="13"/>
  <c r="I5" i="4"/>
  <c r="G455" i="1"/>
  <c r="E383" i="1"/>
  <c r="F397" i="1"/>
  <c r="F396" i="1" s="1"/>
  <c r="E9" i="1"/>
  <c r="E291" i="1"/>
  <c r="G253" i="1"/>
  <c r="I478" i="1"/>
  <c r="I215" i="1"/>
  <c r="I175" i="1"/>
  <c r="I373" i="1"/>
  <c r="I9" i="1"/>
  <c r="G19" i="1"/>
  <c r="E335" i="1"/>
  <c r="E203" i="1"/>
  <c r="I518" i="1"/>
  <c r="I548" i="1"/>
  <c r="I398" i="1"/>
  <c r="I296" i="1"/>
  <c r="G405" i="1"/>
  <c r="G175" i="1"/>
  <c r="I147" i="1"/>
  <c r="G509" i="1"/>
  <c r="I317" i="1"/>
  <c r="I220" i="1"/>
  <c r="G49" i="1"/>
  <c r="E192" i="1"/>
  <c r="G342" i="1"/>
  <c r="I258" i="1"/>
  <c r="E72" i="1"/>
  <c r="F142" i="1"/>
  <c r="F252" i="1"/>
  <c r="G258" i="1"/>
  <c r="I19" i="1"/>
  <c r="I342" i="1"/>
  <c r="F501" i="1"/>
  <c r="G502" i="1"/>
  <c r="K551" i="1"/>
  <c r="I552" i="1"/>
  <c r="I136" i="1"/>
  <c r="F551" i="1"/>
  <c r="G552" i="1"/>
  <c r="F439" i="1"/>
  <c r="I439" i="1" s="1"/>
  <c r="G440" i="1"/>
  <c r="I426" i="1"/>
  <c r="F237" i="1"/>
  <c r="G238" i="1"/>
  <c r="E490" i="1"/>
  <c r="F391" i="1"/>
  <c r="G392" i="1"/>
  <c r="E300" i="1"/>
  <c r="I199" i="1"/>
  <c r="F86" i="1"/>
  <c r="G86" i="1" s="1"/>
  <c r="I170" i="1"/>
  <c r="I224" i="1"/>
  <c r="F366" i="1"/>
  <c r="G367" i="1"/>
  <c r="I509" i="1"/>
  <c r="I380" i="1"/>
  <c r="G321" i="1"/>
  <c r="F268" i="1"/>
  <c r="E551" i="1"/>
  <c r="E552" i="1"/>
  <c r="E269" i="1"/>
  <c r="E440" i="1"/>
  <c r="K501" i="1"/>
  <c r="I502" i="1"/>
  <c r="F152" i="1"/>
  <c r="G153" i="1"/>
  <c r="I327" i="1"/>
  <c r="I188" i="1"/>
  <c r="I49" i="1"/>
  <c r="G465" i="1"/>
  <c r="E281" i="1"/>
  <c r="I455" i="1"/>
  <c r="G203" i="1"/>
  <c r="E243" i="1"/>
  <c r="E518" i="1"/>
  <c r="E19" i="1"/>
  <c r="E99" i="1"/>
  <c r="E509" i="1"/>
  <c r="G9" i="1"/>
  <c r="F169" i="1"/>
  <c r="G170" i="1"/>
  <c r="G518" i="1"/>
  <c r="K132" i="1"/>
  <c r="G192" i="1"/>
  <c r="K243" i="1"/>
  <c r="F372" i="1"/>
  <c r="G373" i="1"/>
  <c r="I203" i="1"/>
  <c r="G347" i="1"/>
  <c r="G244" i="1"/>
  <c r="I308" i="1"/>
  <c r="G317" i="1"/>
  <c r="G147" i="1"/>
  <c r="E500" i="1"/>
  <c r="E501" i="1"/>
  <c r="I192" i="1"/>
  <c r="I253" i="1"/>
  <c r="K123" i="1"/>
  <c r="I124" i="1"/>
  <c r="E230" i="1"/>
  <c r="E231" i="1"/>
  <c r="F123" i="1"/>
  <c r="G124" i="1"/>
  <c r="E153" i="1"/>
  <c r="I496" i="1"/>
  <c r="E224" i="1"/>
  <c r="I440" i="1"/>
  <c r="F273" i="1"/>
  <c r="E313" i="1"/>
  <c r="F198" i="1"/>
  <c r="G383" i="1"/>
  <c r="F495" i="1"/>
  <c r="G496" i="1"/>
  <c r="F357" i="1"/>
  <c r="F132" i="1"/>
  <c r="G136" i="1"/>
  <c r="E496" i="1"/>
  <c r="I383" i="1"/>
  <c r="K237" i="1"/>
  <c r="I238" i="1"/>
  <c r="F280" i="1"/>
  <c r="G281" i="1"/>
  <c r="E123" i="1"/>
  <c r="E124" i="1"/>
  <c r="I542" i="1"/>
  <c r="K438" i="1"/>
  <c r="F93" i="1"/>
  <c r="E275" i="1"/>
  <c r="F230" i="1"/>
  <c r="E63" i="1"/>
  <c r="E170" i="1"/>
  <c r="E451" i="1"/>
  <c r="E398" i="1"/>
  <c r="F243" i="1"/>
  <c r="K143" i="1"/>
  <c r="K313" i="1"/>
  <c r="G398" i="1"/>
  <c r="I405" i="1"/>
  <c r="I392" i="1"/>
  <c r="G380" i="1"/>
  <c r="F326" i="1"/>
  <c r="G327" i="1"/>
  <c r="E238" i="1"/>
  <c r="I247" i="1"/>
  <c r="K152" i="1"/>
  <c r="I153" i="1"/>
  <c r="E357" i="1"/>
  <c r="E358" i="1"/>
  <c r="I185" i="1"/>
  <c r="E308" i="1"/>
  <c r="I417" i="1"/>
  <c r="K280" i="1"/>
  <c r="I281" i="1"/>
  <c r="K489" i="1"/>
  <c r="I490" i="1"/>
  <c r="I545" i="1"/>
  <c r="F3" i="12"/>
  <c r="I3" i="12"/>
  <c r="F286" i="1"/>
  <c r="F62" i="1"/>
  <c r="G62" i="1" s="1"/>
  <c r="F508" i="1"/>
  <c r="C508" i="1"/>
  <c r="C477" i="1"/>
  <c r="C450" i="1"/>
  <c r="C422" i="1"/>
  <c r="C421" i="1" s="1"/>
  <c r="C397" i="1"/>
  <c r="C366" i="1"/>
  <c r="C365" i="1" s="1"/>
  <c r="C312" i="1"/>
  <c r="C242" i="1"/>
  <c r="C220" i="1"/>
  <c r="C198" i="1"/>
  <c r="C169" i="1"/>
  <c r="C158" i="1"/>
  <c r="C131" i="1"/>
  <c r="C86" i="1"/>
  <c r="C286" i="1"/>
  <c r="C93" i="1"/>
  <c r="C372" i="1"/>
  <c r="C62" i="1"/>
  <c r="C252" i="1"/>
  <c r="E252" i="1" s="1"/>
  <c r="F25" i="14" l="1"/>
  <c r="F22" i="14"/>
  <c r="I25" i="14"/>
  <c r="I22" i="14"/>
  <c r="L22" i="14" s="1"/>
  <c r="I366" i="1"/>
  <c r="F365" i="1"/>
  <c r="I451" i="1"/>
  <c r="G451" i="1"/>
  <c r="M20" i="14"/>
  <c r="F158" i="1"/>
  <c r="F421" i="1"/>
  <c r="G421" i="1" s="1"/>
  <c r="G422" i="1"/>
  <c r="F488" i="1"/>
  <c r="G488" i="1" s="1"/>
  <c r="G489" i="1"/>
  <c r="F306" i="1"/>
  <c r="G306" i="1" s="1"/>
  <c r="G307" i="1"/>
  <c r="F476" i="1"/>
  <c r="C459" i="1"/>
  <c r="E459" i="1" s="1"/>
  <c r="E460" i="1"/>
  <c r="C390" i="1"/>
  <c r="E390" i="1" s="1"/>
  <c r="E391" i="1"/>
  <c r="C142" i="1"/>
  <c r="L20" i="14"/>
  <c r="E220" i="1"/>
  <c r="C214" i="1"/>
  <c r="E214" i="1" s="1"/>
  <c r="N4" i="13"/>
  <c r="G313" i="1"/>
  <c r="I477" i="1"/>
  <c r="H3" i="12"/>
  <c r="N3" i="12"/>
  <c r="J4" i="4"/>
  <c r="I9" i="14" s="1"/>
  <c r="I11" i="14" s="1"/>
  <c r="M5" i="4"/>
  <c r="F213" i="1"/>
  <c r="I213" i="1" s="1"/>
  <c r="K286" i="1"/>
  <c r="K372" i="1"/>
  <c r="E242" i="1"/>
  <c r="K8" i="1"/>
  <c r="K508" i="1"/>
  <c r="K252" i="1"/>
  <c r="K213" i="1"/>
  <c r="K214" i="1"/>
  <c r="K371" i="1"/>
  <c r="K334" i="1"/>
  <c r="K476" i="1"/>
  <c r="K477" i="1"/>
  <c r="K169" i="1"/>
  <c r="K422" i="1"/>
  <c r="K397" i="1"/>
  <c r="K184" i="1"/>
  <c r="K198" i="1"/>
  <c r="K199" i="1"/>
  <c r="K415" i="1"/>
  <c r="O5" i="4"/>
  <c r="G13" i="14"/>
  <c r="H13" i="14" s="1"/>
  <c r="H76" i="12"/>
  <c r="L3" i="12"/>
  <c r="I12" i="14"/>
  <c r="J3" i="12"/>
  <c r="F3" i="1"/>
  <c r="I13" i="14"/>
  <c r="J76" i="12"/>
  <c r="K13" i="14"/>
  <c r="L76" i="12"/>
  <c r="M9" i="14"/>
  <c r="O4" i="4"/>
  <c r="H4" i="13"/>
  <c r="G20" i="14"/>
  <c r="G22" i="14" s="1"/>
  <c r="J4" i="13"/>
  <c r="E312" i="1"/>
  <c r="I372" i="1"/>
  <c r="E93" i="1"/>
  <c r="E508" i="1"/>
  <c r="G551" i="1"/>
  <c r="G214" i="1"/>
  <c r="E199" i="1"/>
  <c r="I450" i="1"/>
  <c r="G143" i="1"/>
  <c r="G142" i="1"/>
  <c r="E372" i="1"/>
  <c r="E151" i="1"/>
  <c r="E152" i="1"/>
  <c r="F151" i="1"/>
  <c r="G152" i="1"/>
  <c r="F500" i="1"/>
  <c r="G500" i="1" s="1"/>
  <c r="G501" i="1"/>
  <c r="F7" i="1"/>
  <c r="G8" i="1"/>
  <c r="I508" i="1"/>
  <c r="F92" i="1"/>
  <c r="K236" i="1"/>
  <c r="I237" i="1"/>
  <c r="I286" i="1"/>
  <c r="I396" i="1"/>
  <c r="I397" i="1"/>
  <c r="F333" i="1"/>
  <c r="G334" i="1"/>
  <c r="I489" i="1"/>
  <c r="I391" i="1"/>
  <c r="F415" i="1"/>
  <c r="F131" i="1"/>
  <c r="G131" i="1" s="1"/>
  <c r="G132" i="1"/>
  <c r="G199" i="1"/>
  <c r="G123" i="1"/>
  <c r="I123" i="1"/>
  <c r="K242" i="1"/>
  <c r="I243" i="1"/>
  <c r="E279" i="1"/>
  <c r="E280" i="1"/>
  <c r="I326" i="1"/>
  <c r="I501" i="1"/>
  <c r="F251" i="1"/>
  <c r="G252" i="1"/>
  <c r="I312" i="1"/>
  <c r="I313" i="1"/>
  <c r="F494" i="1"/>
  <c r="G495" i="1"/>
  <c r="I307" i="1"/>
  <c r="E267" i="1"/>
  <c r="E268" i="1"/>
  <c r="I8" i="1"/>
  <c r="E306" i="1"/>
  <c r="E307" i="1"/>
  <c r="K142" i="1"/>
  <c r="I143" i="1"/>
  <c r="F371" i="1"/>
  <c r="G372" i="1"/>
  <c r="F390" i="1"/>
  <c r="G390" i="1" s="1"/>
  <c r="G391" i="1"/>
  <c r="E286" i="1"/>
  <c r="E169" i="1"/>
  <c r="E131" i="1"/>
  <c r="E236" i="1"/>
  <c r="E237" i="1"/>
  <c r="F242" i="1"/>
  <c r="G243" i="1"/>
  <c r="I495" i="1"/>
  <c r="I184" i="1"/>
  <c r="F168" i="1"/>
  <c r="G169" i="1"/>
  <c r="G366" i="1"/>
  <c r="G312" i="1"/>
  <c r="E488" i="1"/>
  <c r="E489" i="1"/>
  <c r="I422" i="1"/>
  <c r="F61" i="1"/>
  <c r="G61" i="1" s="1"/>
  <c r="E273" i="1"/>
  <c r="E274" i="1"/>
  <c r="I169" i="1"/>
  <c r="E334" i="1"/>
  <c r="E184" i="1"/>
  <c r="F507" i="1"/>
  <c r="G508" i="1"/>
  <c r="F285" i="1"/>
  <c r="G286" i="1"/>
  <c r="K279" i="1"/>
  <c r="I280" i="1"/>
  <c r="E494" i="1"/>
  <c r="E495" i="1"/>
  <c r="F183" i="1"/>
  <c r="G184" i="1"/>
  <c r="F459" i="1"/>
  <c r="G460" i="1"/>
  <c r="E438" i="1"/>
  <c r="E439" i="1"/>
  <c r="F267" i="1"/>
  <c r="I551" i="1"/>
  <c r="E62" i="1"/>
  <c r="E8" i="1"/>
  <c r="E397" i="1"/>
  <c r="E450" i="1"/>
  <c r="I334" i="1"/>
  <c r="K151" i="1"/>
  <c r="I152" i="1"/>
  <c r="F325" i="1"/>
  <c r="G325" i="1" s="1"/>
  <c r="G326" i="1"/>
  <c r="F279" i="1"/>
  <c r="G279" i="1" s="1"/>
  <c r="G280" i="1"/>
  <c r="G450" i="1"/>
  <c r="K131" i="1"/>
  <c r="I132" i="1"/>
  <c r="I198" i="1"/>
  <c r="F236" i="1"/>
  <c r="G237" i="1"/>
  <c r="F438" i="1"/>
  <c r="G439" i="1"/>
  <c r="G397" i="1"/>
  <c r="I252" i="1"/>
  <c r="I416" i="1"/>
  <c r="G12" i="14"/>
  <c r="D3" i="1"/>
  <c r="F12" i="14"/>
  <c r="F14" i="14" s="1"/>
  <c r="C3" i="1"/>
  <c r="M12" i="14"/>
  <c r="J3" i="1"/>
  <c r="K12" i="14"/>
  <c r="H3" i="1"/>
  <c r="E183" i="1"/>
  <c r="E198" i="1"/>
  <c r="C507" i="1"/>
  <c r="C476" i="1"/>
  <c r="C415" i="1"/>
  <c r="C396" i="1"/>
  <c r="C371" i="1"/>
  <c r="C333" i="1"/>
  <c r="C285" i="1"/>
  <c r="C251" i="1"/>
  <c r="E251" i="1" s="1"/>
  <c r="C168" i="1"/>
  <c r="C92" i="1"/>
  <c r="C61" i="1"/>
  <c r="C7" i="1"/>
  <c r="H22" i="14" l="1"/>
  <c r="N20" i="14"/>
  <c r="M22" i="14"/>
  <c r="N22" i="14" s="1"/>
  <c r="J22" i="14"/>
  <c r="I421" i="1"/>
  <c r="C363" i="1"/>
  <c r="M25" i="14"/>
  <c r="F363" i="1"/>
  <c r="I306" i="1"/>
  <c r="I476" i="1"/>
  <c r="I365" i="1"/>
  <c r="F140" i="1"/>
  <c r="E142" i="1"/>
  <c r="C5" i="1"/>
  <c r="F5" i="1"/>
  <c r="G14" i="14"/>
  <c r="H14" i="14" s="1"/>
  <c r="K4" i="4"/>
  <c r="I158" i="1"/>
  <c r="E285" i="1"/>
  <c r="G494" i="1"/>
  <c r="K285" i="1"/>
  <c r="E396" i="1"/>
  <c r="G183" i="1"/>
  <c r="G242" i="1"/>
  <c r="G251" i="1"/>
  <c r="K7" i="1"/>
  <c r="K312" i="1"/>
  <c r="E7" i="1"/>
  <c r="E3" i="1"/>
  <c r="K3" i="1"/>
  <c r="M14" i="14"/>
  <c r="M11" i="14"/>
  <c r="L13" i="14"/>
  <c r="I14" i="14"/>
  <c r="G213" i="1"/>
  <c r="K396" i="1"/>
  <c r="K168" i="1"/>
  <c r="I500" i="1"/>
  <c r="K500" i="1"/>
  <c r="G3" i="1"/>
  <c r="I488" i="1"/>
  <c r="K488" i="1"/>
  <c r="K506" i="1"/>
  <c r="K507" i="1"/>
  <c r="K183" i="1"/>
  <c r="K421" i="1"/>
  <c r="K333" i="1"/>
  <c r="K140" i="1"/>
  <c r="K251" i="1"/>
  <c r="K9" i="14"/>
  <c r="M4" i="4"/>
  <c r="K14" i="14"/>
  <c r="N13" i="14"/>
  <c r="I3" i="1"/>
  <c r="J13" i="14"/>
  <c r="J3" i="13"/>
  <c r="J20" i="14"/>
  <c r="G25" i="14"/>
  <c r="H20" i="14"/>
  <c r="I251" i="1"/>
  <c r="I390" i="1"/>
  <c r="I415" i="1"/>
  <c r="E61" i="1"/>
  <c r="G198" i="1"/>
  <c r="G396" i="1"/>
  <c r="I494" i="1"/>
  <c r="G151" i="1"/>
  <c r="E371" i="1"/>
  <c r="I131" i="1"/>
  <c r="I236" i="1"/>
  <c r="G7" i="1"/>
  <c r="E168" i="1"/>
  <c r="G168" i="1"/>
  <c r="I333" i="1"/>
  <c r="G285" i="1"/>
  <c r="G371" i="1"/>
  <c r="I242" i="1"/>
  <c r="G438" i="1"/>
  <c r="I168" i="1"/>
  <c r="E92" i="1"/>
  <c r="F506" i="1"/>
  <c r="G506" i="1" s="1"/>
  <c r="G507" i="1"/>
  <c r="I142" i="1"/>
  <c r="I325" i="1"/>
  <c r="E333" i="1"/>
  <c r="G236" i="1"/>
  <c r="G333" i="1"/>
  <c r="I285" i="1"/>
  <c r="I7" i="1"/>
  <c r="E507" i="1"/>
  <c r="I151" i="1"/>
  <c r="G459" i="1"/>
  <c r="I459" i="1"/>
  <c r="I279" i="1"/>
  <c r="G365" i="1"/>
  <c r="I183" i="1"/>
  <c r="I438" i="1"/>
  <c r="I371" i="1"/>
  <c r="I507" i="1"/>
  <c r="L12" i="14"/>
  <c r="J12" i="14"/>
  <c r="H12" i="14"/>
  <c r="N12" i="14"/>
  <c r="C506" i="1"/>
  <c r="C213" i="1"/>
  <c r="E213" i="1" s="1"/>
  <c r="C140" i="1" l="1"/>
  <c r="E140" i="1" s="1"/>
  <c r="J14" i="14"/>
  <c r="M15" i="14"/>
  <c r="M26" i="14" s="1"/>
  <c r="I5" i="1"/>
  <c r="N14" i="14"/>
  <c r="I15" i="14"/>
  <c r="L14" i="14"/>
  <c r="K363" i="1"/>
  <c r="K5" i="1"/>
  <c r="K11" i="14"/>
  <c r="L11" i="14" s="1"/>
  <c r="L9" i="14"/>
  <c r="N9" i="14"/>
  <c r="H25" i="14"/>
  <c r="J25" i="14"/>
  <c r="K4" i="1"/>
  <c r="I363" i="1"/>
  <c r="G140" i="1"/>
  <c r="E506" i="1"/>
  <c r="E5" i="1"/>
  <c r="G363" i="1"/>
  <c r="I140" i="1"/>
  <c r="G5" i="1"/>
  <c r="F4" i="1"/>
  <c r="I506" i="1"/>
  <c r="I26" i="14" l="1"/>
  <c r="N11" i="14"/>
  <c r="K15" i="14"/>
  <c r="N15" i="14" s="1"/>
  <c r="G4" i="1"/>
  <c r="I4" i="1"/>
  <c r="L15" i="14" l="1"/>
  <c r="F9" i="14" l="1"/>
  <c r="F11" i="14" s="1"/>
  <c r="F15" i="14" s="1"/>
  <c r="F26" i="14" s="1"/>
  <c r="G9" i="14" l="1"/>
  <c r="G11" i="14" l="1"/>
  <c r="H9" i="14"/>
  <c r="J9" i="14"/>
  <c r="H11" i="14" l="1"/>
  <c r="J11" i="14"/>
  <c r="G15" i="14"/>
  <c r="J15" i="14" l="1"/>
  <c r="H15" i="14"/>
  <c r="G26" i="14"/>
  <c r="C4" i="1" l="1"/>
  <c r="E4" i="1" s="1"/>
  <c r="E363" i="1"/>
  <c r="N3" i="13" l="1"/>
  <c r="L3" i="13" l="1"/>
  <c r="K25" i="14"/>
  <c r="N25" i="14" l="1"/>
  <c r="K26" i="14"/>
  <c r="L25" i="14"/>
</calcChain>
</file>

<file path=xl/sharedStrings.xml><?xml version="1.0" encoding="utf-8"?>
<sst xmlns="http://schemas.openxmlformats.org/spreadsheetml/2006/main" count="1428" uniqueCount="267">
  <si>
    <t>Subvencije trgovačkim društvima u javnom sektoru</t>
  </si>
  <si>
    <t>Ulaganja u računalne programe</t>
  </si>
  <si>
    <t xml:space="preserve">       PLAN PRIHODA I RASHODA FONDA ZA RAZVOJ I ZAPOŠLJAVANJE ZA 2002. GODINU</t>
  </si>
  <si>
    <t>Materijalni rashodi</t>
  </si>
  <si>
    <t>A. RAČUN PRIHODA I RASHODA</t>
  </si>
  <si>
    <t>3213</t>
  </si>
  <si>
    <t>Stručno usavršavanje zaposlenika</t>
  </si>
  <si>
    <t>Naknade troškova zaposlenima</t>
  </si>
  <si>
    <t>Materijal i dijelovi za tekuće i investicijsko održavanje</t>
  </si>
  <si>
    <t>3225</t>
  </si>
  <si>
    <t>Sitni inventar i auto gume</t>
  </si>
  <si>
    <t>Rashodi za usluge</t>
  </si>
  <si>
    <t xml:space="preserve">Usluge tekućeg i investicijskog održavanja </t>
  </si>
  <si>
    <t>Intelektualne i osobne usluge</t>
  </si>
  <si>
    <t>Računalne usluge</t>
  </si>
  <si>
    <t>Financijski rashodi</t>
  </si>
  <si>
    <t>Subvencije</t>
  </si>
  <si>
    <t>3512</t>
  </si>
  <si>
    <t>3632</t>
  </si>
  <si>
    <t>Tekuće donacije u novcu</t>
  </si>
  <si>
    <t>Rashodi za nabavu proizvedene dugotrajne imovine</t>
  </si>
  <si>
    <t>4221</t>
  </si>
  <si>
    <t>Uredska oprema i namještaj</t>
  </si>
  <si>
    <t>4222</t>
  </si>
  <si>
    <t>Komunikacijska oprema</t>
  </si>
  <si>
    <t>Postrojenja i oprema</t>
  </si>
  <si>
    <t>Nematerijalna proizvedena imovina</t>
  </si>
  <si>
    <t>PRIMICI OD FINANCIJSKE IMOVINE I ZADUŽIVANJA</t>
  </si>
  <si>
    <t>IZDACI ZA FINANCIJSKU IMOVINU I OTPLATE ZAJMOVA</t>
  </si>
  <si>
    <t>PRIHODI POSLOVANJA</t>
  </si>
  <si>
    <t>Prihodi od imovine</t>
  </si>
  <si>
    <t>Prihodi od financijske imovine</t>
  </si>
  <si>
    <t>Kamate na oročena sredstva i depozite po viđenju</t>
  </si>
  <si>
    <t xml:space="preserve">Prihodi od zateznih kamata </t>
  </si>
  <si>
    <t>B. RAČUN FINANCIRANJA</t>
  </si>
  <si>
    <t>Ostali nespomenuti prihodi</t>
  </si>
  <si>
    <t>Tekuće donacije</t>
  </si>
  <si>
    <t>RASHODI POSLOVANJA</t>
  </si>
  <si>
    <t>Rashodi za zaposlene</t>
  </si>
  <si>
    <t>Plaće za redovan rad</t>
  </si>
  <si>
    <t>Plaće za prekovremeni rad</t>
  </si>
  <si>
    <t>Ostali rashodi za zaposlene</t>
  </si>
  <si>
    <t>Doprinosi na plaće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</si>
  <si>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</si>
  <si>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</si>
  <si>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</si>
  <si>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</si>
  <si>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Energija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</si>
  <si>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</si>
  <si>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</si>
  <si>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</si>
  <si>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</si>
  <si>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</si>
  <si>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Ostale usluge</t>
  </si>
  <si>
    <t>Ostali nespomenuti rashodi poslovanja</t>
  </si>
  <si>
    <t>Premije i osiguranja</t>
  </si>
  <si>
    <t>Reprezentacija</t>
  </si>
  <si>
    <t>Ostali rashodi</t>
  </si>
  <si>
    <t>RASHODI ZA NABAVU NEFINANCIJSKE IMOVINE</t>
  </si>
  <si>
    <t>4262</t>
  </si>
  <si>
    <t>NETO FINANCIRANJE</t>
  </si>
  <si>
    <t>Ostali financijski rashodi</t>
  </si>
  <si>
    <t>Bankarske usluge i usluge platnog prometa</t>
  </si>
  <si>
    <t xml:space="preserve">ADMINISTRACIJA I UPRAVLJANJE  </t>
  </si>
  <si>
    <t>OPREMANJE</t>
  </si>
  <si>
    <t>INFORMATIZACIJA</t>
  </si>
  <si>
    <t>I. OPĆI DIO</t>
  </si>
  <si>
    <t>II. POSEBNI DIO</t>
  </si>
  <si>
    <t>PROGRAMI I PROJEKTI ZAŠTITE OKOLIŠA</t>
  </si>
  <si>
    <t>PROGRAMI I PROJEKTI ENERGETSKE UČINKOVITOSTI</t>
  </si>
  <si>
    <t>RASHODI POSLOVANJA I RASHODI ZA NABAVU NEFINANCIJSKE IMOVINE</t>
  </si>
  <si>
    <t>FOND ZA ZAŠTITU OKOLIŠA I ENERGETSKU UČINKOVITOST</t>
  </si>
  <si>
    <t>ADMINISTRATIVNO UPRAVLJANJE I OPREMANJE</t>
  </si>
  <si>
    <t>Zatezne kamate</t>
  </si>
  <si>
    <t>Prihodi po posebnim propisima</t>
  </si>
  <si>
    <t>Kapitalne donacije građanima i kućanstvima</t>
  </si>
  <si>
    <t>Kapitalne donacije</t>
  </si>
  <si>
    <t>Naknade za rad predstavničkih i izvršnih tijela, povjerenstva i sl.</t>
  </si>
  <si>
    <t>GOSPODARENJE OTPADOM-IZGRADNJA CENTARA ZA GOSPODARENJE OTPADOM</t>
  </si>
  <si>
    <t>OPORABA OTPADA I ISKORIŠTAVANJE VRIJEDNIH SVOJSTAVA OTPADA</t>
  </si>
  <si>
    <t>ZAŠTITA, OČUVANJE I POBOLJŠANJE KAKVOĆE ZRAKA, TLA, VODE I MORA</t>
  </si>
  <si>
    <t>ZAŠTITA I OČUVANJE BIOLOŠKE I KRAJOBRAZNE RAZNOLIKOSTI</t>
  </si>
  <si>
    <t>OSTALI PROJEKTI I PROGRAMI ZAŠTITE OKOLIŠA</t>
  </si>
  <si>
    <t>POTICANJE ODRŽIVE GRADNJE</t>
  </si>
  <si>
    <t>OSTALI PROJEKTI I PROGRAMI ENERGETSKE UČINKOVITOSTI</t>
  </si>
  <si>
    <t>Plaće (Bruto)</t>
  </si>
  <si>
    <t>Ostale naknade troškova zaposlenima</t>
  </si>
  <si>
    <t>Službena, radna i zaštitna odjeća i obuća</t>
  </si>
  <si>
    <t>Pristojbe i naknade</t>
  </si>
  <si>
    <t>Subvencije poljoprivrdnicima i obrtnicima</t>
  </si>
  <si>
    <t>Pomoći unutar općeg proračuna</t>
  </si>
  <si>
    <t>Kapitalne pomoći unutar općeg proračuna</t>
  </si>
  <si>
    <t xml:space="preserve">Kapitalne pomoći </t>
  </si>
  <si>
    <t>Povrat zajmova danih tuzemnim trgovačkim društvima izvan javnog sektora</t>
  </si>
  <si>
    <t>Kapitalne pomoći kreditnim i ostalim financijskim institucijama te trgovačkim društvima u javnom sektoru</t>
  </si>
  <si>
    <t>Prihodi od upravnih i administrativnih pristojbi, pristojbi po posebnim propisima i naknada</t>
  </si>
  <si>
    <t>Upravne i administrativne pristojbe</t>
  </si>
  <si>
    <t>Ostale pristojbe i naknade</t>
  </si>
  <si>
    <t>Negativne tečajne razlike i razlike zbog primjene valutne klauzule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</si>
  <si>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</si>
  <si>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</si>
  <si>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</si>
  <si>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Instrumenti, uređaji i strojevi</t>
  </si>
  <si>
    <t>Uređaji, strojevi i oprema za ostale namjene</t>
  </si>
  <si>
    <t>POTICANJE EDUKATIVNIH I INFORMACIJSKIH AKTIVNOSTI U PODRUČJU ENERGETSKE UČINKOVITOSTI</t>
  </si>
  <si>
    <t>Naknade građanima i kućanstvima na temelju osiguranja i druge naknade</t>
  </si>
  <si>
    <t>Ostale naknade građanima i kućanstvima iz proračuna</t>
  </si>
  <si>
    <t>Naknade građanima i kućanstvima u novcu</t>
  </si>
  <si>
    <t>Tekuće pomoći unutar općeg proračuna</t>
  </si>
  <si>
    <t>SANACIJA LOKACIJE OPASNOG OTPADA LEMIĆ BRDO</t>
  </si>
  <si>
    <t>SANACIJA ODLAGALIŠTA OPASNOG OTPADA SOVJAK</t>
  </si>
  <si>
    <t>Kazne, upravne mjere i ostali prihodi</t>
  </si>
  <si>
    <t>Ostali prihodi</t>
  </si>
  <si>
    <t>Naknade građanima i kućanstvima na temelju osiguranja i dr. naknade</t>
  </si>
  <si>
    <t>Ostale nakanade građanima i kućanstvima iz proračuna</t>
  </si>
  <si>
    <t>DAROVNICA GEF - PROJEKT SMANJENJA ONEČIŠĆENJA JADRANSKOG MORA</t>
  </si>
  <si>
    <t>Pomoći od međunarodnih organizacija te institucija i tijela EU</t>
  </si>
  <si>
    <t>Tekuće pomoći od međunarodnih organizacija</t>
  </si>
  <si>
    <t>SANACIJA ODLAGALIŠTA KOMUNALNOG OTPADA SUFINANCIRANA IZ EU</t>
  </si>
  <si>
    <t>IZGRADNJA PRETOVARNIH STANICA</t>
  </si>
  <si>
    <t>-</t>
  </si>
  <si>
    <t>Ostali prihodi od financijske imovine</t>
  </si>
  <si>
    <t>DRŽAVNA MREŽA</t>
  </si>
  <si>
    <t>PROGRAM OBNOVE OBITELJSKIH KUĆA</t>
  </si>
  <si>
    <t>KONTROLA</t>
  </si>
  <si>
    <t>Pomoći iz inozemstva i od subjekata unutar općeg proračuna</t>
  </si>
  <si>
    <t>Pomoći proračunu iz drugih proračuna</t>
  </si>
  <si>
    <t>Tekuće pomoći proračunu iz drugih proračuna</t>
  </si>
  <si>
    <t>Članarine i norme</t>
  </si>
  <si>
    <t>Primljeni povrati glavnica danih zajmova i depozita</t>
  </si>
  <si>
    <t>Pomoći dane u  inozemstvo i unutar općeg proračuna</t>
  </si>
  <si>
    <t>POTPORA PROVEDBI KLIMATSKO-ENERGETSKE POLITIKE</t>
  </si>
  <si>
    <t>POTICANJE OBRAZOVNIH, ISTRAŽIVAČKIH I RAZVOJNIH AKTIVNOSTI U PODRUČJU ENERGETSKE UČINKOVITOSTI</t>
  </si>
  <si>
    <t>Plaće u naravi</t>
  </si>
  <si>
    <t>Troškovi sudskih postupaka</t>
  </si>
  <si>
    <t>Rashodi za nabavu neproizvedene dugotrajne imovine</t>
  </si>
  <si>
    <t>Nematerijalna imovina</t>
  </si>
  <si>
    <t>Licence</t>
  </si>
  <si>
    <t>Subvencije poljoprivrednicima i obrtnicima</t>
  </si>
  <si>
    <t>PRIHODI POSLOVANJA I PRIHODI OD PRODAJE NEFINANCIJSKE IMOVINE</t>
  </si>
  <si>
    <t>GOSPODARENJE S POSEBNIM KATEGORIJAMA OTPADA</t>
  </si>
  <si>
    <t>UKUPNI PRIHODI</t>
  </si>
  <si>
    <t>Doprinosi za obvezno zdravstveno osiguranje</t>
  </si>
  <si>
    <t>OPERATIVNI PROGRAM "KONKURENTNOST I KOHEZIJA 2014. - 2020." - TEHNIČKA POMOĆ</t>
  </si>
  <si>
    <t>POTICANJE ODVOJENOG PRIKUPLJANJA OTPADA I RECIKLIRANJE</t>
  </si>
  <si>
    <t>SANACIJA ODLAGALIŠTA OTPADA</t>
  </si>
  <si>
    <t>RASHODI  POSLOVANJA</t>
  </si>
  <si>
    <t>UKUPNI RASHODI</t>
  </si>
  <si>
    <t>RAZLIKA - VIŠAK / MANJAK</t>
  </si>
  <si>
    <t>VIŠAK / MANJAK + NETO FINANCIRANJE</t>
  </si>
  <si>
    <t>Naziv prihoda</t>
  </si>
  <si>
    <t>Raz- red</t>
  </si>
  <si>
    <t>Sku- pina</t>
  </si>
  <si>
    <t>Podsk upina</t>
  </si>
  <si>
    <t>Odje- ljak</t>
  </si>
  <si>
    <t>Šifra</t>
  </si>
  <si>
    <t>Naziv</t>
  </si>
  <si>
    <t>IZDACI ZA FINANC. IMOVINU I OTPLATE ZAJMOVA</t>
  </si>
  <si>
    <t>Prihodi od kamata na dane zajmove</t>
  </si>
  <si>
    <t>Prihodi od kamata na dane zajmove trgovačkim društvima i obrtnicima izvan javnog sektora</t>
  </si>
  <si>
    <t>Kapitalne pomoći kreditnim i ostalim financijskim institucijama te trgovačkim društvima izvan javnog sektora</t>
  </si>
  <si>
    <t>Premije osiguranja</t>
  </si>
  <si>
    <t>Otplata glavnice primljenih kredita i zajmova od kreditnih i ostalih financijskih institucija izvan javnog sektora</t>
  </si>
  <si>
    <t>Izdaci za otplatu glavnice primljenih kredita i zajmova</t>
  </si>
  <si>
    <t>Otplata glavnice primljenih kredita od tuzemnih kreditnih  institucija izvan javnog sektora</t>
  </si>
  <si>
    <t>MODERNIZACIJA DRŽAVNE MREŽE SUFINANCIRANA IZ EU</t>
  </si>
  <si>
    <t>Pomoći temeljem prijenosa EU sredstava</t>
  </si>
  <si>
    <t>Tekuće pomoći temeljem prijenosa EU sredstava</t>
  </si>
  <si>
    <t>Kapitalne pomoći temeljem prijenosa EU sredstava</t>
  </si>
  <si>
    <t>Subvencije trgovačkim društvima, zadrugama, poljoprivrednicima i obrtnicima izvan javnog sektora</t>
  </si>
  <si>
    <t>Subvencije trgovačkim društvima i zadrugama izvan javnog sektora</t>
  </si>
  <si>
    <t>Prihodi od pozitivnih tečajnih razlika i razlika zbog primjene valutne klauzule</t>
  </si>
  <si>
    <t>Prihodi od prodaje proizvoda i robe</t>
  </si>
  <si>
    <t>Primici (povrati) glavnice zajmova danih trgovačkim društvima i obrtnicima izvan javnog sektora</t>
  </si>
  <si>
    <t>Kapitalne pomoći</t>
  </si>
  <si>
    <t>Kapitalne pomoći kreditnim i ostalim financijskim institucijama te trgovačkim društvima i zadrugama izvan javnog sektora</t>
  </si>
  <si>
    <t>POTPORA PRILAGODBI KLIMATSKIM PROMJENAMA</t>
  </si>
  <si>
    <t xml:space="preserve">PROVEDBA PROGRAMA ENERGETSKE UČINKOVITOSTI U JAVNOM SEKTORU I INDUSTRIJI </t>
  </si>
  <si>
    <t xml:space="preserve">POTICANJE KORIŠTENJA OBNOVLJIVIH IZVORA ENERGIJE </t>
  </si>
  <si>
    <t>POTICANJE ENERGETSKE UČINKOVITOSTI U PROMETU</t>
  </si>
  <si>
    <t>Istrumenti, uređaji i strojevi</t>
  </si>
  <si>
    <t>Oprema za održavanje i zaštitu</t>
  </si>
  <si>
    <t>INTERREG EUROPE</t>
  </si>
  <si>
    <t>Naknada troškova osobama izvan radnog odnosa</t>
  </si>
  <si>
    <t>Naknade troškova osobama izvan radnog odnosa</t>
  </si>
  <si>
    <t>OSTALI PROJEKTI SUFINANCIRANI SREDSTVIMA EU FONDOVA</t>
  </si>
  <si>
    <t>002</t>
  </si>
  <si>
    <t>A200000</t>
  </si>
  <si>
    <t>A200002</t>
  </si>
  <si>
    <t>A200003</t>
  </si>
  <si>
    <t>K200000</t>
  </si>
  <si>
    <t>K200001</t>
  </si>
  <si>
    <t>K200002</t>
  </si>
  <si>
    <t>K200003</t>
  </si>
  <si>
    <t>K200004</t>
  </si>
  <si>
    <t>K200005</t>
  </si>
  <si>
    <t>K200006</t>
  </si>
  <si>
    <t>K200008</t>
  </si>
  <si>
    <t>K200012</t>
  </si>
  <si>
    <t>K200013</t>
  </si>
  <si>
    <t>K200014</t>
  </si>
  <si>
    <t>K200015</t>
  </si>
  <si>
    <t>K200016</t>
  </si>
  <si>
    <t>K200017</t>
  </si>
  <si>
    <t>K200019</t>
  </si>
  <si>
    <t>K200020</t>
  </si>
  <si>
    <t>K200021</t>
  </si>
  <si>
    <t>K200024</t>
  </si>
  <si>
    <t>K200025</t>
  </si>
  <si>
    <t>K200027</t>
  </si>
  <si>
    <t>K200028</t>
  </si>
  <si>
    <t>K200030</t>
  </si>
  <si>
    <t>K200031</t>
  </si>
  <si>
    <t>K200032</t>
  </si>
  <si>
    <t>K200035</t>
  </si>
  <si>
    <t>A200005</t>
  </si>
  <si>
    <t>A200007</t>
  </si>
  <si>
    <t>A200008</t>
  </si>
  <si>
    <t>Kazne, penali i naknade štete</t>
  </si>
  <si>
    <t>Naknade šteta pravnim i fizičkim osobama</t>
  </si>
  <si>
    <t>A200009</t>
  </si>
  <si>
    <t>K200038</t>
  </si>
  <si>
    <t>PROGRAM NABAVE KONDENZACIJSKIH BOJLERA</t>
  </si>
  <si>
    <t>OBEŠTEĆENJE RADNIKA TRGOVAČKOG DRUŠTVA PLOBEST D.D.</t>
  </si>
  <si>
    <t>K200007</t>
  </si>
  <si>
    <t>POTICANJE OBRAZOVNIH, ISTRAŽIVAČKIH I RAZVOJNIH AKTIVNOSTI U PODRUČJU ZAŠTITE OKOLIŠA</t>
  </si>
  <si>
    <t>K200022</t>
  </si>
  <si>
    <t>SMANJENJE EMISIJA STAKLENIČKIH PLINOVA U NEENERGETSKIM SEKTORIMA</t>
  </si>
  <si>
    <t>Kapitalne donacije neprofitnim organizacijama</t>
  </si>
  <si>
    <t>Subvencije kreditnim i ostalim financijskom institucijama izvan javnog sektora</t>
  </si>
  <si>
    <t>Pomoći inozemnim vladama</t>
  </si>
  <si>
    <t>Tekuće pomoći inozemnim vladama</t>
  </si>
  <si>
    <t>K200040</t>
  </si>
  <si>
    <t>PROGRAM SUZBIJANJA ENERGETSKOG SIROMAŠTVA</t>
  </si>
  <si>
    <t>K200011</t>
  </si>
  <si>
    <t>OMIŠKA DINARA - OČUVANJE KRAJOBRAZNE VRIJEDNOSTI</t>
  </si>
  <si>
    <t>A200004</t>
  </si>
  <si>
    <t>PROVEDBA AKTIVNOSTI ENERGETSKE UČINKOVITOSTI NA LOKALNOJ I NACIONALNOJ RAZINI RH</t>
  </si>
  <si>
    <t>Prihodi od prodaje proizvedene dugotrajne imovine</t>
  </si>
  <si>
    <t>Prihodi od prodaje postrojenja i opreme</t>
  </si>
  <si>
    <t>PRIHODI OD PRODAJE NEFINANCIJSKE IMOVINE</t>
  </si>
  <si>
    <t>Plan za 2023.</t>
  </si>
  <si>
    <t>Indeks 2023/"22</t>
  </si>
  <si>
    <t>Projekcija plana za 2025.</t>
  </si>
  <si>
    <t>Indeks 2024/"23</t>
  </si>
  <si>
    <t>Indeks 2025/"24</t>
  </si>
  <si>
    <t>K200043</t>
  </si>
  <si>
    <t>MODERNIZACIJSKI FOND - ULAGANJA ZA ENERGETSKO-KLIMATSKE CILJEVE</t>
  </si>
  <si>
    <t>PRIJENOS SREDSTAVA IZ PRETHODNE GODINE</t>
  </si>
  <si>
    <t>PRIJENOS SREDSTAVA U SLJEDEĆU GODINU</t>
  </si>
  <si>
    <t>Tekuće pomoći iz državnog proračuna temeljem prijenosa EU sredstava</t>
  </si>
  <si>
    <t>Kapitalne pomoći iz državnog proračuna temeljem prijenosa EU sredstava</t>
  </si>
  <si>
    <t>Tekuće pomoći iz državnog proračuna</t>
  </si>
  <si>
    <t>Pomoći dane u inozemstvo i unutar općeg proračuna</t>
  </si>
  <si>
    <t xml:space="preserve">PRIJEDLOG FINANCIJSKOG PLANA FONDA ZA ZAŠTITU OKOLIŠA I ENERGETSKU UČINKOVITOST ZA 2024. GODINU I PROJEKCIJE PLANA ZA 2025. I 2026. GODINU                            </t>
  </si>
  <si>
    <t>Izvršenje 
2022.</t>
  </si>
  <si>
    <t>Plan za 2024.</t>
  </si>
  <si>
    <t>Projekcija plana za 2026.</t>
  </si>
  <si>
    <t>Indeks 2026/"25</t>
  </si>
  <si>
    <t>Doprinosi za obvezno osiguranje u slučaju nezaposlenosti</t>
  </si>
  <si>
    <t>T200000</t>
  </si>
  <si>
    <t>INTERREG MONITOR EE</t>
  </si>
  <si>
    <t>K200036</t>
  </si>
  <si>
    <t>PROJEKTI S TREĆIM ZEMLJAMA</t>
  </si>
  <si>
    <t>K200034</t>
  </si>
  <si>
    <t>PROGRAM OBNOVE VIŠESTAMBENIH ZGRADA - PROVEDBA</t>
  </si>
  <si>
    <t>RAZLIKA PRIMITAKA I IZDATAKA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</si>
</sst>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.mm\.dd"/>
    <numFmt numFmtId="165" formatCode="#,##0.0000"/>
    <numFmt numFmtId="166" formatCode="#,##0.0000000000"/>
  </numFmts>
  <fonts count="57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85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.85"/>
      <color indexed="8"/>
      <name val="Times New Roman"/>
      <family val="1"/>
    </font>
    <font>
      <i/>
      <sz val="9.85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i/>
      <sz val="9.85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MS Sans Serif"/>
      <family val="2"/>
      <charset val="238"/>
    </font>
    <font>
      <sz val="14"/>
      <color indexed="8"/>
      <name val="Times New Roman"/>
      <family val="1"/>
    </font>
    <font>
      <sz val="12"/>
      <color indexed="8"/>
      <name val="MS Sans Serif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.85"/>
      <color indexed="8"/>
      <name val="Times New Roman"/>
      <family val="1"/>
      <charset val="238"/>
    </font>
    <font>
      <sz val="9.85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2"/>
      <color indexed="8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9.85"/>
      <name val="Times New Roman"/>
      <family val="1"/>
      <charset val="238"/>
    </font>
    <font>
      <sz val="9.85"/>
      <name val="Times New Roman"/>
      <family val="1"/>
      <charset val="238"/>
    </font>
    <font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  <charset val="238"/>
    </font>
    <font>
      <b/>
      <sz val="9.85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.8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.85"/>
      <color theme="1"/>
      <name val="Times New Roman"/>
      <family val="1"/>
    </font>
    <font>
      <i/>
      <sz val="9.85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MS Sans Serif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9.85"/>
      <color theme="1"/>
      <name val="Times New Roman"/>
      <family val="1"/>
    </font>
    <font>
      <i/>
      <sz val="9.85"/>
      <color theme="1"/>
      <name val="Times New Roman"/>
      <family val="1"/>
    </font>
    <font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1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2" fillId="0" borderId="0"/>
    <xf numFmtId="0" fontId="33" fillId="0" borderId="0"/>
    <xf numFmtId="0" fontId="2" fillId="0" borderId="0"/>
    <xf numFmtId="0" fontId="53" fillId="0" borderId="0"/>
    <xf numFmtId="0" fontId="2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9" fontId="2" fillId="0" borderId="0" applyFont="0" applyFill="0" applyBorder="0" applyAlignment="0" applyProtection="0"/>
    <xf numFmtId="0" fontId="53" fillId="0" borderId="0"/>
    <xf numFmtId="0" fontId="5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6" fillId="0" borderId="0"/>
    <xf numFmtId="0" fontId="53" fillId="0" borderId="0"/>
  </cellStyleXfs>
  <cellXfs count="299">
    <xf numFmtId="0" fontId="0" fillId="0" borderId="0" xfId="0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8" fillId="0" borderId="0" xfId="0" applyNumberFormat="1" applyFont="1"/>
    <xf numFmtId="3" fontId="5" fillId="0" borderId="0" xfId="0" quotePrefix="1" applyNumberFormat="1" applyFont="1" applyAlignment="1">
      <alignment horizontal="left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horizontal="left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/>
    </xf>
    <xf numFmtId="0" fontId="10" fillId="0" borderId="0" xfId="0" quotePrefix="1" applyFont="1" applyAlignment="1">
      <alignment horizontal="left" vertical="center"/>
    </xf>
    <xf numFmtId="0" fontId="14" fillId="0" borderId="0" xfId="0" applyFont="1"/>
    <xf numFmtId="0" fontId="12" fillId="0" borderId="0" xfId="0" quotePrefix="1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5" fillId="0" borderId="0" xfId="0" applyFont="1"/>
    <xf numFmtId="0" fontId="4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3" fillId="0" borderId="0" xfId="0" quotePrefix="1" applyFont="1" applyAlignment="1">
      <alignment horizontal="left" vertical="center" wrapText="1"/>
    </xf>
    <xf numFmtId="0" fontId="17" fillId="0" borderId="0" xfId="0" applyFont="1"/>
    <xf numFmtId="0" fontId="4" fillId="0" borderId="1" xfId="0" quotePrefix="1" applyFont="1" applyBorder="1" applyAlignment="1">
      <alignment horizontal="left" vertical="center"/>
    </xf>
    <xf numFmtId="0" fontId="30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3" fontId="4" fillId="0" borderId="0" xfId="0" quotePrefix="1" applyNumberFormat="1" applyFont="1" applyAlignment="1">
      <alignment horizontal="left" wrapText="1"/>
    </xf>
    <xf numFmtId="0" fontId="24" fillId="2" borderId="0" xfId="0" applyFont="1" applyFill="1"/>
    <xf numFmtId="0" fontId="25" fillId="0" borderId="0" xfId="0" applyFont="1" applyAlignment="1">
      <alignment horizontal="left" vertical="top"/>
    </xf>
    <xf numFmtId="0" fontId="29" fillId="0" borderId="0" xfId="0" quotePrefix="1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3" fontId="20" fillId="0" borderId="3" xfId="0" applyNumberFormat="1" applyFont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3" fontId="16" fillId="0" borderId="0" xfId="0" applyNumberFormat="1" applyFont="1" applyAlignment="1">
      <alignment horizontal="left" vertical="top"/>
    </xf>
    <xf numFmtId="0" fontId="3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wrapText="1"/>
    </xf>
    <xf numFmtId="3" fontId="26" fillId="0" borderId="0" xfId="0" applyNumberFormat="1" applyFont="1" applyAlignment="1">
      <alignment wrapText="1"/>
    </xf>
    <xf numFmtId="3" fontId="25" fillId="0" borderId="0" xfId="0" applyNumberFormat="1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quotePrefix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quotePrefix="1" applyFont="1" applyAlignment="1">
      <alignment horizontal="left" vertical="top"/>
    </xf>
    <xf numFmtId="0" fontId="28" fillId="0" borderId="0" xfId="0" quotePrefix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/>
    </xf>
    <xf numFmtId="0" fontId="0" fillId="0" borderId="0" xfId="0" applyAlignment="1">
      <alignment horizontal="left" vertical="top"/>
    </xf>
    <xf numFmtId="4" fontId="4" fillId="0" borderId="0" xfId="0" applyNumberFormat="1" applyFont="1" applyAlignment="1">
      <alignment horizontal="right"/>
    </xf>
    <xf numFmtId="3" fontId="27" fillId="0" borderId="0" xfId="0" applyNumberFormat="1" applyFont="1"/>
    <xf numFmtId="4" fontId="24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3" fontId="26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32" fillId="0" borderId="0" xfId="0" applyFont="1"/>
    <xf numFmtId="0" fontId="17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25" fillId="0" borderId="0" xfId="0" applyFont="1" applyAlignment="1">
      <alignment vertical="top"/>
    </xf>
    <xf numFmtId="3" fontId="26" fillId="0" borderId="0" xfId="0" quotePrefix="1" applyNumberFormat="1" applyFont="1" applyAlignment="1">
      <alignment horizontal="left" vertical="top"/>
    </xf>
    <xf numFmtId="3" fontId="4" fillId="0" borderId="0" xfId="0" quotePrefix="1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vertical="top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7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left" vertical="center"/>
    </xf>
    <xf numFmtId="0" fontId="35" fillId="0" borderId="0" xfId="0" quotePrefix="1" applyFont="1" applyAlignment="1">
      <alignment horizontal="left"/>
    </xf>
    <xf numFmtId="0" fontId="35" fillId="0" borderId="0" xfId="0" applyFont="1"/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top"/>
    </xf>
    <xf numFmtId="0" fontId="37" fillId="0" borderId="0" xfId="0" applyFont="1"/>
    <xf numFmtId="0" fontId="38" fillId="0" borderId="0" xfId="0" applyFont="1"/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35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9" fillId="0" borderId="0" xfId="0" applyFont="1"/>
    <xf numFmtId="4" fontId="37" fillId="0" borderId="0" xfId="0" applyNumberFormat="1" applyFont="1" applyAlignment="1">
      <alignment horizontal="right"/>
    </xf>
    <xf numFmtId="0" fontId="37" fillId="0" borderId="0" xfId="0" quotePrefix="1" applyFont="1" applyAlignment="1">
      <alignment horizontal="left" vertical="top"/>
    </xf>
    <xf numFmtId="0" fontId="37" fillId="0" borderId="0" xfId="0" quotePrefix="1" applyFont="1" applyAlignment="1">
      <alignment horizontal="left"/>
    </xf>
    <xf numFmtId="0" fontId="37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4" fillId="0" borderId="0" xfId="0" applyFont="1"/>
    <xf numFmtId="4" fontId="34" fillId="0" borderId="0" xfId="0" applyNumberFormat="1" applyFont="1" applyAlignment="1">
      <alignment horizontal="right"/>
    </xf>
    <xf numFmtId="3" fontId="36" fillId="0" borderId="0" xfId="0" applyNumberFormat="1" applyFont="1" applyAlignment="1">
      <alignment vertical="top"/>
    </xf>
    <xf numFmtId="4" fontId="36" fillId="0" borderId="0" xfId="0" applyNumberFormat="1" applyFont="1" applyAlignment="1">
      <alignment horizontal="right" vertical="top"/>
    </xf>
    <xf numFmtId="4" fontId="35" fillId="0" borderId="0" xfId="0" applyNumberFormat="1" applyFont="1" applyAlignment="1">
      <alignment horizontal="right"/>
    </xf>
    <xf numFmtId="3" fontId="41" fillId="0" borderId="0" xfId="0" applyNumberFormat="1" applyFont="1"/>
    <xf numFmtId="4" fontId="41" fillId="0" borderId="0" xfId="0" applyNumberFormat="1" applyFont="1" applyAlignment="1">
      <alignment horizontal="right"/>
    </xf>
    <xf numFmtId="0" fontId="44" fillId="0" borderId="1" xfId="0" applyFont="1" applyBorder="1" applyAlignment="1">
      <alignment vertical="center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left" wrapText="1"/>
    </xf>
    <xf numFmtId="0" fontId="41" fillId="0" borderId="0" xfId="0" applyFont="1"/>
    <xf numFmtId="0" fontId="42" fillId="0" borderId="0" xfId="0" applyFont="1" applyAlignment="1">
      <alignment vertical="center"/>
    </xf>
    <xf numFmtId="0" fontId="37" fillId="0" borderId="0" xfId="0" quotePrefix="1" applyFont="1" applyAlignment="1">
      <alignment horizontal="left" vertical="center"/>
    </xf>
    <xf numFmtId="0" fontId="35" fillId="0" borderId="0" xfId="0" quotePrefix="1" applyFont="1" applyAlignment="1">
      <alignment horizontal="left" vertical="center"/>
    </xf>
    <xf numFmtId="0" fontId="35" fillId="0" borderId="0" xfId="0" applyFont="1" applyAlignment="1">
      <alignment horizontal="left" vertical="top" wrapText="1"/>
    </xf>
    <xf numFmtId="0" fontId="39" fillId="0" borderId="0" xfId="0" applyFont="1" applyAlignment="1">
      <alignment horizontal="left" wrapText="1"/>
    </xf>
    <xf numFmtId="0" fontId="38" fillId="0" borderId="0" xfId="0" quotePrefix="1" applyFont="1" applyAlignment="1">
      <alignment horizontal="left" vertical="center"/>
    </xf>
    <xf numFmtId="3" fontId="41" fillId="0" borderId="0" xfId="0" quotePrefix="1" applyNumberFormat="1" applyFont="1" applyAlignment="1">
      <alignment horizontal="left"/>
    </xf>
    <xf numFmtId="0" fontId="39" fillId="0" borderId="0" xfId="0" quotePrefix="1" applyFont="1" applyAlignment="1">
      <alignment horizontal="left"/>
    </xf>
    <xf numFmtId="0" fontId="37" fillId="0" borderId="0" xfId="0" applyFont="1" applyAlignment="1">
      <alignment wrapText="1"/>
    </xf>
    <xf numFmtId="0" fontId="39" fillId="0" borderId="0" xfId="0" applyFont="1" applyAlignment="1">
      <alignment horizontal="left"/>
    </xf>
    <xf numFmtId="2" fontId="36" fillId="0" borderId="0" xfId="0" applyNumberFormat="1" applyFont="1" applyAlignment="1">
      <alignment horizontal="right"/>
    </xf>
    <xf numFmtId="0" fontId="38" fillId="0" borderId="0" xfId="0" applyFont="1" applyAlignment="1">
      <alignment vertical="center"/>
    </xf>
    <xf numFmtId="0" fontId="46" fillId="0" borderId="0" xfId="0" applyFont="1"/>
    <xf numFmtId="0" fontId="47" fillId="0" borderId="0" xfId="0" applyFont="1"/>
    <xf numFmtId="0" fontId="35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quotePrefix="1" applyFont="1" applyAlignment="1">
      <alignment horizontal="left" vertical="center"/>
    </xf>
    <xf numFmtId="0" fontId="46" fillId="0" borderId="0" xfId="0" quotePrefix="1" applyFont="1" applyAlignment="1">
      <alignment horizontal="left"/>
    </xf>
    <xf numFmtId="0" fontId="35" fillId="0" borderId="4" xfId="0" applyFont="1" applyBorder="1" applyAlignment="1">
      <alignment vertical="center"/>
    </xf>
    <xf numFmtId="0" fontId="35" fillId="0" borderId="4" xfId="0" quotePrefix="1" applyFont="1" applyBorder="1" applyAlignment="1">
      <alignment horizontal="left" vertical="center"/>
    </xf>
    <xf numFmtId="0" fontId="47" fillId="0" borderId="0" xfId="0" quotePrefix="1" applyFont="1" applyAlignment="1">
      <alignment horizontal="left"/>
    </xf>
    <xf numFmtId="0" fontId="48" fillId="0" borderId="0" xfId="0" quotePrefix="1" applyFont="1" applyAlignment="1">
      <alignment horizontal="left" vertical="center"/>
    </xf>
    <xf numFmtId="3" fontId="49" fillId="0" borderId="0" xfId="0" applyNumberFormat="1" applyFont="1"/>
    <xf numFmtId="0" fontId="41" fillId="0" borderId="0" xfId="0" quotePrefix="1" applyFont="1" applyAlignment="1">
      <alignment horizontal="left"/>
    </xf>
    <xf numFmtId="0" fontId="50" fillId="0" borderId="0" xfId="0" applyFont="1" applyAlignment="1">
      <alignment horizontal="right"/>
    </xf>
    <xf numFmtId="3" fontId="51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horizontal="right" wrapText="1"/>
    </xf>
    <xf numFmtId="0" fontId="45" fillId="0" borderId="0" xfId="0" quotePrefix="1" applyFont="1" applyAlignment="1">
      <alignment horizontal="left"/>
    </xf>
    <xf numFmtId="3" fontId="14" fillId="0" borderId="0" xfId="0" applyNumberFormat="1" applyFont="1"/>
    <xf numFmtId="4" fontId="17" fillId="0" borderId="0" xfId="0" applyNumberFormat="1" applyFont="1" applyAlignment="1">
      <alignment horizontal="right"/>
    </xf>
    <xf numFmtId="2" fontId="36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wrapText="1"/>
    </xf>
    <xf numFmtId="3" fontId="38" fillId="0" borderId="0" xfId="0" quotePrefix="1" applyNumberFormat="1" applyFont="1" applyAlignment="1">
      <alignment horizontal="left"/>
    </xf>
    <xf numFmtId="3" fontId="38" fillId="0" borderId="0" xfId="0" applyNumberFormat="1" applyFont="1" applyAlignment="1">
      <alignment horizontal="left"/>
    </xf>
    <xf numFmtId="3" fontId="36" fillId="0" borderId="0" xfId="0" quotePrefix="1" applyNumberFormat="1" applyFont="1" applyAlignment="1">
      <alignment horizontal="left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36" fillId="0" borderId="0" xfId="0" applyFont="1" applyAlignment="1">
      <alignment vertical="top" wrapText="1"/>
    </xf>
    <xf numFmtId="0" fontId="35" fillId="0" borderId="0" xfId="0" quotePrefix="1" applyFont="1" applyAlignment="1">
      <alignment horizontal="left" wrapText="1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vertical="center" wrapText="1"/>
    </xf>
    <xf numFmtId="0" fontId="18" fillId="0" borderId="0" xfId="0" quotePrefix="1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4" fontId="36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4" fontId="35" fillId="0" borderId="0" xfId="0" applyNumberFormat="1" applyFont="1" applyAlignment="1">
      <alignment horizontal="right" vertical="top"/>
    </xf>
    <xf numFmtId="4" fontId="0" fillId="0" borderId="0" xfId="0" applyNumberFormat="1"/>
    <xf numFmtId="0" fontId="28" fillId="0" borderId="0" xfId="0" applyFont="1" applyAlignment="1">
      <alignment vertical="top"/>
    </xf>
    <xf numFmtId="3" fontId="0" fillId="0" borderId="0" xfId="0" applyNumberFormat="1"/>
    <xf numFmtId="0" fontId="19" fillId="0" borderId="0" xfId="0" applyFont="1" applyAlignment="1">
      <alignment vertical="top"/>
    </xf>
    <xf numFmtId="3" fontId="37" fillId="0" borderId="0" xfId="0" applyNumberFormat="1" applyFont="1"/>
    <xf numFmtId="3" fontId="16" fillId="0" borderId="0" xfId="0" applyNumberFormat="1" applyFont="1"/>
    <xf numFmtId="3" fontId="38" fillId="0" borderId="0" xfId="0" applyNumberFormat="1" applyFont="1" applyAlignment="1">
      <alignment horizontal="right"/>
    </xf>
    <xf numFmtId="3" fontId="35" fillId="0" borderId="0" xfId="0" applyNumberFormat="1" applyFont="1"/>
    <xf numFmtId="3" fontId="36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3" fontId="38" fillId="0" borderId="0" xfId="0" applyNumberFormat="1" applyFont="1"/>
    <xf numFmtId="4" fontId="38" fillId="0" borderId="0" xfId="0" applyNumberFormat="1" applyFont="1" applyAlignment="1">
      <alignment horizontal="right"/>
    </xf>
    <xf numFmtId="3" fontId="36" fillId="0" borderId="0" xfId="0" applyNumberFormat="1" applyFont="1" applyAlignment="1">
      <alignment vertical="center"/>
    </xf>
    <xf numFmtId="3" fontId="17" fillId="0" borderId="0" xfId="0" applyNumberFormat="1" applyFont="1"/>
    <xf numFmtId="3" fontId="17" fillId="0" borderId="0" xfId="0" applyNumberFormat="1" applyFont="1" applyAlignment="1">
      <alignment wrapText="1"/>
    </xf>
    <xf numFmtId="3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/>
    </xf>
    <xf numFmtId="3" fontId="24" fillId="0" borderId="0" xfId="0" applyNumberFormat="1" applyFont="1"/>
    <xf numFmtId="3" fontId="25" fillId="0" borderId="0" xfId="0" applyNumberFormat="1" applyFont="1"/>
    <xf numFmtId="4" fontId="5" fillId="0" borderId="0" xfId="0" applyNumberFormat="1" applyFont="1"/>
    <xf numFmtId="3" fontId="36" fillId="0" borderId="0" xfId="0" applyNumberFormat="1" applyFont="1"/>
    <xf numFmtId="4" fontId="34" fillId="0" borderId="0" xfId="0" applyNumberFormat="1" applyFont="1" applyAlignment="1">
      <alignment vertical="center"/>
    </xf>
    <xf numFmtId="0" fontId="19" fillId="0" borderId="0" xfId="0" quotePrefix="1" applyFont="1" applyAlignment="1">
      <alignment horizontal="left" vertical="top" wrapText="1"/>
    </xf>
    <xf numFmtId="3" fontId="34" fillId="0" borderId="0" xfId="0" applyNumberFormat="1" applyFont="1"/>
    <xf numFmtId="3" fontId="34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9" fillId="0" borderId="0" xfId="0" applyFont="1" applyAlignment="1">
      <alignment wrapText="1"/>
    </xf>
    <xf numFmtId="4" fontId="36" fillId="0" borderId="0" xfId="0" applyNumberFormat="1" applyFont="1"/>
    <xf numFmtId="4" fontId="38" fillId="0" borderId="0" xfId="0" applyNumberFormat="1" applyFont="1"/>
    <xf numFmtId="4" fontId="36" fillId="0" borderId="0" xfId="0" applyNumberFormat="1" applyFont="1" applyAlignment="1">
      <alignment vertical="top"/>
    </xf>
    <xf numFmtId="4" fontId="41" fillId="0" borderId="0" xfId="0" applyNumberFormat="1" applyFont="1"/>
    <xf numFmtId="4" fontId="34" fillId="0" borderId="0" xfId="0" applyNumberFormat="1" applyFont="1"/>
    <xf numFmtId="4" fontId="36" fillId="0" borderId="0" xfId="0" applyNumberFormat="1" applyFont="1" applyAlignment="1">
      <alignment vertical="center"/>
    </xf>
    <xf numFmtId="4" fontId="25" fillId="0" borderId="0" xfId="0" applyNumberFormat="1" applyFont="1"/>
    <xf numFmtId="4" fontId="26" fillId="0" borderId="0" xfId="0" applyNumberFormat="1" applyFont="1"/>
    <xf numFmtId="4" fontId="37" fillId="0" borderId="0" xfId="0" applyNumberFormat="1" applyFont="1"/>
    <xf numFmtId="4" fontId="35" fillId="0" borderId="0" xfId="0" applyNumberFormat="1" applyFont="1"/>
    <xf numFmtId="4" fontId="17" fillId="0" borderId="0" xfId="0" applyNumberFormat="1" applyFont="1"/>
    <xf numFmtId="4" fontId="16" fillId="0" borderId="0" xfId="0" applyNumberFormat="1" applyFont="1"/>
    <xf numFmtId="4" fontId="4" fillId="0" borderId="0" xfId="0" applyNumberFormat="1" applyFont="1"/>
    <xf numFmtId="4" fontId="27" fillId="0" borderId="0" xfId="0" applyNumberFormat="1" applyFont="1"/>
    <xf numFmtId="4" fontId="24" fillId="0" borderId="0" xfId="0" applyNumberFormat="1" applyFont="1"/>
    <xf numFmtId="4" fontId="4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4" fontId="25" fillId="0" borderId="0" xfId="0" applyNumberFormat="1" applyFont="1" applyAlignment="1">
      <alignment wrapText="1"/>
    </xf>
    <xf numFmtId="4" fontId="26" fillId="0" borderId="0" xfId="0" applyNumberFormat="1" applyFont="1" applyAlignment="1">
      <alignment wrapText="1"/>
    </xf>
    <xf numFmtId="4" fontId="20" fillId="0" borderId="3" xfId="0" applyNumberFormat="1" applyFont="1" applyBorder="1" applyAlignment="1">
      <alignment horizontal="right" wrapText="1"/>
    </xf>
    <xf numFmtId="4" fontId="14" fillId="0" borderId="0" xfId="0" applyNumberFormat="1" applyFont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35" fillId="0" borderId="0" xfId="0" quotePrefix="1" applyFont="1" applyAlignment="1">
      <alignment wrapText="1"/>
    </xf>
    <xf numFmtId="0" fontId="35" fillId="0" borderId="0" xfId="0" applyFont="1" applyAlignment="1">
      <alignment horizontal="right"/>
    </xf>
    <xf numFmtId="0" fontId="12" fillId="0" borderId="0" xfId="0" quotePrefix="1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quotePrefix="1" applyFont="1" applyAlignment="1">
      <alignment horizontal="center" wrapText="1"/>
    </xf>
    <xf numFmtId="0" fontId="4" fillId="0" borderId="0" xfId="0" quotePrefix="1" applyFont="1" applyAlignment="1">
      <alignment horizontal="left" vertical="center"/>
    </xf>
    <xf numFmtId="4" fontId="27" fillId="0" borderId="0" xfId="0" applyNumberFormat="1" applyFont="1" applyAlignment="1">
      <alignment horizontal="right"/>
    </xf>
    <xf numFmtId="3" fontId="47" fillId="0" borderId="0" xfId="0" applyNumberFormat="1" applyFont="1"/>
    <xf numFmtId="4" fontId="4" fillId="0" borderId="3" xfId="0" applyNumberFormat="1" applyFont="1" applyBorder="1" applyAlignment="1">
      <alignment horizontal="center" vertical="center" wrapText="1"/>
    </xf>
    <xf numFmtId="4" fontId="47" fillId="0" borderId="0" xfId="0" applyNumberFormat="1" applyFont="1"/>
    <xf numFmtId="166" fontId="9" fillId="0" borderId="3" xfId="0" applyNumberFormat="1" applyFont="1" applyBorder="1" applyAlignment="1">
      <alignment horizontal="right"/>
    </xf>
    <xf numFmtId="165" fontId="5" fillId="0" borderId="0" xfId="0" applyNumberFormat="1" applyFont="1"/>
    <xf numFmtId="0" fontId="17" fillId="0" borderId="0" xfId="0" applyFont="1" applyAlignment="1">
      <alignment horizontal="center" vertical="center"/>
    </xf>
    <xf numFmtId="3" fontId="42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left"/>
    </xf>
    <xf numFmtId="0" fontId="23" fillId="0" borderId="3" xfId="0" applyFont="1" applyBorder="1"/>
    <xf numFmtId="0" fontId="12" fillId="0" borderId="5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3" xfId="0" applyFont="1" applyBorder="1"/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64" fontId="9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164" fontId="2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7" xfId="0" quotePrefix="1" applyFont="1" applyBorder="1" applyAlignment="1">
      <alignment horizontal="center" wrapText="1"/>
    </xf>
    <xf numFmtId="0" fontId="12" fillId="0" borderId="0" xfId="0" quotePrefix="1" applyFont="1" applyAlignment="1">
      <alignment horizontal="center" vertical="center"/>
    </xf>
    <xf numFmtId="0" fontId="12" fillId="0" borderId="5" xfId="0" quotePrefix="1" applyFont="1" applyBorder="1" applyAlignment="1">
      <alignment horizontal="left" wrapText="1"/>
    </xf>
    <xf numFmtId="0" fontId="13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</cellXfs>
  <cellStyles count="24">
    <cellStyle name="Normal 2" xfId="10" xr:uid="{00000000-0005-0000-0000-000000000000}"/>
    <cellStyle name="Normalno" xfId="0" builtinId="0"/>
    <cellStyle name="Normalno 2" xfId="8" xr:uid="{00000000-0005-0000-0000-000002000000}"/>
    <cellStyle name="Normalno 2 2" xfId="9" xr:uid="{00000000-0005-0000-0000-000003000000}"/>
    <cellStyle name="Normalno 3" xfId="13" xr:uid="{00000000-0005-0000-0000-000004000000}"/>
    <cellStyle name="Normalno 4" xfId="11" xr:uid="{00000000-0005-0000-0000-000005000000}"/>
    <cellStyle name="Normalno 4 2" xfId="12" xr:uid="{00000000-0005-0000-0000-000006000000}"/>
    <cellStyle name="Normalno 4 2 2" xfId="20" xr:uid="{00000000-0005-0000-0000-000007000000}"/>
    <cellStyle name="Normalno 4 3" xfId="19" xr:uid="{00000000-0005-0000-0000-000008000000}"/>
    <cellStyle name="Normalno 5" xfId="14" xr:uid="{00000000-0005-0000-0000-000009000000}"/>
    <cellStyle name="Normalno 6" xfId="16" xr:uid="{00000000-0005-0000-0000-00000A000000}"/>
    <cellStyle name="Normalno 7" xfId="17" xr:uid="{00000000-0005-0000-0000-00000B000000}"/>
    <cellStyle name="Normalno 7 2" xfId="22" xr:uid="{00000000-0005-0000-0000-00000C000000}"/>
    <cellStyle name="Normalno 7 3" xfId="23" xr:uid="{00000000-0005-0000-0000-00000D000000}"/>
    <cellStyle name="Normalno 8" xfId="3" xr:uid="{00000000-0005-0000-0000-00000E000000}"/>
    <cellStyle name="Normalno 8 2" xfId="18" xr:uid="{00000000-0005-0000-0000-00000F000000}"/>
    <cellStyle name="Obično 2" xfId="4" xr:uid="{00000000-0005-0000-0000-000010000000}"/>
    <cellStyle name="Obično 3" xfId="1" xr:uid="{00000000-0005-0000-0000-000011000000}"/>
    <cellStyle name="Obično 4" xfId="5" xr:uid="{00000000-0005-0000-0000-000012000000}"/>
    <cellStyle name="Obično 5" xfId="6" xr:uid="{00000000-0005-0000-0000-000013000000}"/>
    <cellStyle name="Obično 6" xfId="7" xr:uid="{00000000-0005-0000-0000-000014000000}"/>
    <cellStyle name="Obično 7" xfId="2" xr:uid="{00000000-0005-0000-0000-000015000000}"/>
    <cellStyle name="Postotak 2" xfId="15" xr:uid="{00000000-0005-0000-0000-000016000000}"/>
    <cellStyle name="Postotak 2 2" xfId="21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1"/>
  <sheetViews>
    <sheetView topLeftCell="A3" zoomScaleNormal="100" workbookViewId="0">
      <selection activeCell="G30" sqref="G30"/>
    </sheetView>
  </sheetViews>
  <sheetFormatPr defaultColWidth="11.42578125" defaultRowHeight="12.75" x14ac:dyDescent="0.2"/>
  <cols>
    <col min="1" max="2" width="4.28515625" style="3" customWidth="1"/>
    <col min="3" max="3" width="5.5703125" style="3" customWidth="1"/>
    <col min="4" max="4" width="5.28515625" style="16" customWidth="1"/>
    <col min="5" max="5" width="39.42578125" customWidth="1"/>
    <col min="6" max="6" width="18.28515625" customWidth="1"/>
    <col min="7" max="7" width="17.42578125" customWidth="1"/>
    <col min="8" max="8" width="9.85546875" customWidth="1"/>
    <col min="9" max="9" width="17.5703125" bestFit="1" customWidth="1"/>
    <col min="10" max="10" width="9.140625" customWidth="1"/>
    <col min="11" max="11" width="17.7109375" customWidth="1"/>
    <col min="12" max="12" width="9.140625" customWidth="1"/>
    <col min="13" max="13" width="17.140625" customWidth="1"/>
    <col min="14" max="14" width="9.42578125" customWidth="1"/>
    <col min="16" max="16" width="12.28515625" bestFit="1" customWidth="1"/>
    <col min="17" max="17" width="21.140625" bestFit="1" customWidth="1"/>
    <col min="18" max="18" width="20.85546875" bestFit="1" customWidth="1"/>
    <col min="19" max="19" width="13.85546875" bestFit="1" customWidth="1"/>
    <col min="20" max="20" width="11.5703125" bestFit="1" customWidth="1"/>
    <col min="21" max="21" width="13.7109375" bestFit="1" customWidth="1"/>
  </cols>
  <sheetData>
    <row r="1" spans="1:28" ht="12.75" hidden="1" customHeight="1" x14ac:dyDescent="0.2">
      <c r="A1" s="289" t="s">
        <v>2</v>
      </c>
      <c r="B1" s="290"/>
      <c r="C1" s="290"/>
      <c r="D1" s="290"/>
      <c r="E1" s="290"/>
      <c r="F1" s="268"/>
    </row>
    <row r="2" spans="1:28" ht="27.75" hidden="1" customHeight="1" x14ac:dyDescent="0.2">
      <c r="A2" s="290"/>
      <c r="B2" s="290"/>
      <c r="C2" s="290"/>
      <c r="D2" s="290"/>
      <c r="E2" s="290"/>
      <c r="F2" s="268"/>
    </row>
    <row r="3" spans="1:28" ht="27.75" customHeight="1" x14ac:dyDescent="0.2">
      <c r="A3" s="291" t="s">
        <v>254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8" ht="20.25" customHeight="1" x14ac:dyDescent="0.2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Q4" s="212"/>
      <c r="R4" s="212"/>
      <c r="S4" s="212"/>
      <c r="T4" s="212"/>
      <c r="U4" s="212"/>
      <c r="V4" s="212"/>
      <c r="W4" s="212"/>
    </row>
    <row r="5" spans="1:28" s="26" customFormat="1" ht="21" customHeight="1" x14ac:dyDescent="0.25">
      <c r="A5" s="292" t="s">
        <v>66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28" s="3" customFormat="1" ht="18.75" customHeight="1" x14ac:dyDescent="0.2">
      <c r="A6" s="292" t="s">
        <v>4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</row>
    <row r="7" spans="1:28" s="3" customFormat="1" ht="12.75" customHeight="1" x14ac:dyDescent="0.35">
      <c r="A7" s="25"/>
      <c r="B7" s="24"/>
      <c r="C7" s="24"/>
      <c r="D7" s="24"/>
      <c r="E7" s="24"/>
      <c r="F7" s="24"/>
      <c r="N7" s="277"/>
    </row>
    <row r="8" spans="1:28" s="3" customFormat="1" ht="25.5" x14ac:dyDescent="0.2">
      <c r="A8" s="282"/>
      <c r="B8" s="283"/>
      <c r="C8" s="283"/>
      <c r="D8" s="283"/>
      <c r="E8" s="284"/>
      <c r="F8" s="237" t="s">
        <v>255</v>
      </c>
      <c r="G8" s="237" t="s">
        <v>241</v>
      </c>
      <c r="H8" s="238" t="s">
        <v>242</v>
      </c>
      <c r="I8" s="237" t="s">
        <v>256</v>
      </c>
      <c r="J8" s="238" t="s">
        <v>244</v>
      </c>
      <c r="K8" s="237" t="s">
        <v>243</v>
      </c>
      <c r="L8" s="238" t="s">
        <v>245</v>
      </c>
      <c r="M8" s="237" t="s">
        <v>257</v>
      </c>
      <c r="N8" s="238" t="s">
        <v>258</v>
      </c>
      <c r="O8" s="4"/>
      <c r="P8" s="4"/>
    </row>
    <row r="9" spans="1:28" s="3" customFormat="1" ht="22.5" customHeight="1" x14ac:dyDescent="0.25">
      <c r="A9" s="279" t="s">
        <v>29</v>
      </c>
      <c r="B9" s="280"/>
      <c r="C9" s="280"/>
      <c r="D9" s="280"/>
      <c r="E9" s="280"/>
      <c r="F9" s="47">
        <f>prihodi!G4</f>
        <v>341687370.18000001</v>
      </c>
      <c r="G9" s="46">
        <f>prihodi!H4</f>
        <v>367759140</v>
      </c>
      <c r="H9" s="47">
        <f>G9/F9*100</f>
        <v>107.63029953558583</v>
      </c>
      <c r="I9" s="46">
        <f>prihodi!J4</f>
        <v>393980714</v>
      </c>
      <c r="J9" s="47">
        <f t="shared" ref="J9:J15" si="0">I9/G9*100</f>
        <v>107.13009444170443</v>
      </c>
      <c r="K9" s="46">
        <f>prihodi!L4</f>
        <v>433457200</v>
      </c>
      <c r="L9" s="47">
        <f>K9/I9*100</f>
        <v>110.01990315698549</v>
      </c>
      <c r="M9" s="46">
        <f>prihodi!N4</f>
        <v>450951116</v>
      </c>
      <c r="N9" s="47">
        <f>M9/K9*100</f>
        <v>104.03590389085704</v>
      </c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</row>
    <row r="10" spans="1:28" s="3" customFormat="1" ht="22.5" customHeight="1" x14ac:dyDescent="0.25">
      <c r="A10" s="279" t="s">
        <v>240</v>
      </c>
      <c r="B10" s="280"/>
      <c r="C10" s="280"/>
      <c r="D10" s="280"/>
      <c r="E10" s="280"/>
      <c r="F10" s="261">
        <f>prihodi!G37</f>
        <v>13654.140000000001</v>
      </c>
      <c r="G10" s="48">
        <f>prihodi!H37</f>
        <v>0</v>
      </c>
      <c r="H10" s="49" t="s">
        <v>120</v>
      </c>
      <c r="I10" s="48">
        <f>prihodi!KH6</f>
        <v>0</v>
      </c>
      <c r="J10" s="49" t="s">
        <v>120</v>
      </c>
      <c r="K10" s="48">
        <f>prihodi!L37</f>
        <v>0</v>
      </c>
      <c r="L10" s="49" t="s">
        <v>120</v>
      </c>
      <c r="M10" s="48">
        <f>prihodi!N37</f>
        <v>0</v>
      </c>
      <c r="N10" s="49" t="s">
        <v>120</v>
      </c>
      <c r="Q10" s="230"/>
      <c r="R10" s="230"/>
      <c r="S10" s="230"/>
    </row>
    <row r="11" spans="1:28" s="3" customFormat="1" ht="22.5" customHeight="1" x14ac:dyDescent="0.25">
      <c r="A11" s="279" t="s">
        <v>141</v>
      </c>
      <c r="B11" s="285"/>
      <c r="C11" s="285"/>
      <c r="D11" s="285"/>
      <c r="E11" s="285"/>
      <c r="F11" s="261">
        <f t="shared" ref="F11" si="1">SUM(F9:F10)</f>
        <v>341701024.31999999</v>
      </c>
      <c r="G11" s="48">
        <f t="shared" ref="G11" si="2">SUM(G9:G10)</f>
        <v>367759140</v>
      </c>
      <c r="H11" s="47">
        <f t="shared" ref="H11:H15" si="3">G11/F11*100</f>
        <v>107.62599870218617</v>
      </c>
      <c r="I11" s="48">
        <f t="shared" ref="I11" si="4">SUM(I9:I10)</f>
        <v>393980714</v>
      </c>
      <c r="J11" s="47">
        <f t="shared" si="0"/>
        <v>107.13009444170443</v>
      </c>
      <c r="K11" s="48">
        <f t="shared" ref="K11:M11" si="5">SUM(K9:K10)</f>
        <v>433457200</v>
      </c>
      <c r="L11" s="47">
        <f>K11/I11*100</f>
        <v>110.01990315698549</v>
      </c>
      <c r="M11" s="48">
        <f t="shared" si="5"/>
        <v>450951116</v>
      </c>
      <c r="N11" s="47">
        <f>M11/K11*100</f>
        <v>104.03590389085704</v>
      </c>
      <c r="P11" s="4"/>
      <c r="Q11" s="230"/>
      <c r="R11" s="230"/>
      <c r="S11" s="230"/>
    </row>
    <row r="12" spans="1:28" s="3" customFormat="1" ht="22.5" customHeight="1" x14ac:dyDescent="0.25">
      <c r="A12" s="279" t="s">
        <v>146</v>
      </c>
      <c r="B12" s="280"/>
      <c r="C12" s="280"/>
      <c r="D12" s="280"/>
      <c r="E12" s="280"/>
      <c r="F12" s="261">
        <f>'rashodi-opći dio'!F3</f>
        <v>295305776.58000004</v>
      </c>
      <c r="G12" s="48">
        <f>'rashodi-opći dio'!G3</f>
        <v>328076588</v>
      </c>
      <c r="H12" s="47">
        <f t="shared" si="3"/>
        <v>111.09724699581763</v>
      </c>
      <c r="I12" s="48">
        <f>'rashodi-opći dio'!I3</f>
        <v>437320820</v>
      </c>
      <c r="J12" s="47">
        <f t="shared" si="0"/>
        <v>133.2983931178899</v>
      </c>
      <c r="K12" s="48">
        <f>'rashodi-opći dio'!K3</f>
        <v>408966764</v>
      </c>
      <c r="L12" s="47">
        <f>K12/I12*100</f>
        <v>93.516417535300505</v>
      </c>
      <c r="M12" s="48">
        <f>'rashodi-opći dio'!M3</f>
        <v>433079035</v>
      </c>
      <c r="N12" s="47">
        <f>M12/K12*100</f>
        <v>105.89589989273553</v>
      </c>
      <c r="Q12" s="230"/>
      <c r="R12" s="230"/>
      <c r="S12" s="230"/>
    </row>
    <row r="13" spans="1:28" s="3" customFormat="1" ht="22.5" customHeight="1" x14ac:dyDescent="0.25">
      <c r="A13" s="279" t="s">
        <v>58</v>
      </c>
      <c r="B13" s="280"/>
      <c r="C13" s="280"/>
      <c r="D13" s="280"/>
      <c r="E13" s="280"/>
      <c r="F13" s="261">
        <f>'rashodi-opći dio'!F76</f>
        <v>571104.31000000006</v>
      </c>
      <c r="G13" s="48">
        <f>'rashodi-opći dio'!G76</f>
        <v>768936</v>
      </c>
      <c r="H13" s="47">
        <f t="shared" si="3"/>
        <v>134.64020259276276</v>
      </c>
      <c r="I13" s="48">
        <f>'rashodi-opći dio'!I76</f>
        <v>1960157</v>
      </c>
      <c r="J13" s="47">
        <f t="shared" si="0"/>
        <v>254.91809461385603</v>
      </c>
      <c r="K13" s="48">
        <f>'rashodi-opći dio'!K76</f>
        <v>295600</v>
      </c>
      <c r="L13" s="47">
        <f>K13/I13*100</f>
        <v>15.08042468026796</v>
      </c>
      <c r="M13" s="48">
        <f>'rashodi-opći dio'!M76</f>
        <v>295600</v>
      </c>
      <c r="N13" s="47">
        <f>M13/K13*100</f>
        <v>100</v>
      </c>
      <c r="Q13" s="230"/>
      <c r="R13" s="230"/>
      <c r="S13" s="230"/>
      <c r="T13" s="230"/>
      <c r="U13" s="230"/>
    </row>
    <row r="14" spans="1:28" s="3" customFormat="1" ht="22.5" customHeight="1" x14ac:dyDescent="0.25">
      <c r="A14" s="279" t="s">
        <v>147</v>
      </c>
      <c r="B14" s="280"/>
      <c r="C14" s="280"/>
      <c r="D14" s="280"/>
      <c r="E14" s="280"/>
      <c r="F14" s="261">
        <f t="shared" ref="F14" si="6">SUM(F12:F13)</f>
        <v>295876880.89000005</v>
      </c>
      <c r="G14" s="48">
        <f t="shared" ref="G14" si="7">SUM(G12:G13)</f>
        <v>328845524</v>
      </c>
      <c r="H14" s="47">
        <f t="shared" si="3"/>
        <v>111.1426898278872</v>
      </c>
      <c r="I14" s="48">
        <f t="shared" ref="I14" si="8">SUM(I12:I13)</f>
        <v>439280977</v>
      </c>
      <c r="J14" s="47">
        <f t="shared" si="0"/>
        <v>133.58277517561712</v>
      </c>
      <c r="K14" s="48">
        <f t="shared" ref="K14:M14" si="9">SUM(K12:K13)</f>
        <v>409262364</v>
      </c>
      <c r="L14" s="47">
        <f>K14/I14*100</f>
        <v>93.166420907864619</v>
      </c>
      <c r="M14" s="48">
        <f t="shared" si="9"/>
        <v>433374635</v>
      </c>
      <c r="N14" s="47">
        <f>M14/K14*100</f>
        <v>105.89164143126536</v>
      </c>
      <c r="P14" s="4"/>
      <c r="Q14" s="230"/>
      <c r="R14" s="230"/>
      <c r="S14" s="230"/>
    </row>
    <row r="15" spans="1:28" s="3" customFormat="1" ht="22.5" customHeight="1" x14ac:dyDescent="0.25">
      <c r="A15" s="279" t="s">
        <v>148</v>
      </c>
      <c r="B15" s="280"/>
      <c r="C15" s="280"/>
      <c r="D15" s="280"/>
      <c r="E15" s="280"/>
      <c r="F15" s="261">
        <f>F11-F14</f>
        <v>45824143.429999948</v>
      </c>
      <c r="G15" s="48">
        <f>G11-G14</f>
        <v>38913616</v>
      </c>
      <c r="H15" s="47">
        <f t="shared" si="3"/>
        <v>84.919461854084986</v>
      </c>
      <c r="I15" s="48">
        <f>I11-I14</f>
        <v>-45300263</v>
      </c>
      <c r="J15" s="47">
        <f t="shared" si="0"/>
        <v>-116.41237092949677</v>
      </c>
      <c r="K15" s="48">
        <f>K11-K14</f>
        <v>24194836</v>
      </c>
      <c r="L15" s="47">
        <f>K15/I15*100</f>
        <v>-53.409923911479275</v>
      </c>
      <c r="M15" s="48">
        <f>M11-M14</f>
        <v>17576481</v>
      </c>
      <c r="N15" s="47">
        <f>M15/K15*100</f>
        <v>72.645588504918976</v>
      </c>
      <c r="Q15" s="230"/>
      <c r="R15" s="230"/>
      <c r="S15" s="230"/>
    </row>
    <row r="16" spans="1:28" s="3" customFormat="1" ht="12.75" customHeight="1" x14ac:dyDescent="0.2">
      <c r="A16" s="293"/>
      <c r="B16" s="293"/>
      <c r="C16" s="293"/>
      <c r="D16" s="293"/>
      <c r="E16" s="293"/>
      <c r="F16" s="269"/>
      <c r="Q16" s="230"/>
      <c r="R16" s="230"/>
      <c r="S16" s="230"/>
    </row>
    <row r="17" spans="1:21" s="22" customFormat="1" ht="22.5" customHeight="1" x14ac:dyDescent="0.3">
      <c r="A17" s="294" t="s">
        <v>34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P17" s="3"/>
      <c r="Q17" s="230"/>
      <c r="R17" s="230"/>
      <c r="S17" s="230"/>
    </row>
    <row r="18" spans="1:21" s="22" customFormat="1" ht="12.75" customHeight="1" x14ac:dyDescent="0.3">
      <c r="A18" s="281"/>
      <c r="B18" s="281"/>
      <c r="C18" s="281"/>
      <c r="D18" s="281"/>
      <c r="E18" s="281"/>
      <c r="F18" s="267"/>
      <c r="P18" s="3"/>
      <c r="Q18" s="230"/>
      <c r="R18" s="230"/>
      <c r="S18" s="230"/>
    </row>
    <row r="19" spans="1:21" s="22" customFormat="1" ht="25.5" x14ac:dyDescent="0.3">
      <c r="A19" s="282"/>
      <c r="B19" s="283"/>
      <c r="C19" s="283"/>
      <c r="D19" s="283"/>
      <c r="E19" s="284"/>
      <c r="F19" s="237" t="s">
        <v>255</v>
      </c>
      <c r="G19" s="237" t="s">
        <v>241</v>
      </c>
      <c r="H19" s="238" t="s">
        <v>242</v>
      </c>
      <c r="I19" s="237" t="s">
        <v>256</v>
      </c>
      <c r="J19" s="238" t="s">
        <v>244</v>
      </c>
      <c r="K19" s="237" t="s">
        <v>243</v>
      </c>
      <c r="L19" s="238" t="s">
        <v>245</v>
      </c>
      <c r="M19" s="237" t="s">
        <v>257</v>
      </c>
      <c r="N19" s="238" t="s">
        <v>258</v>
      </c>
      <c r="P19" s="3"/>
      <c r="Q19" s="230"/>
      <c r="R19" s="230"/>
      <c r="S19" s="230"/>
    </row>
    <row r="20" spans="1:21" s="22" customFormat="1" ht="22.5" customHeight="1" x14ac:dyDescent="0.3">
      <c r="A20" s="279" t="s">
        <v>27</v>
      </c>
      <c r="B20" s="280"/>
      <c r="C20" s="280"/>
      <c r="D20" s="280"/>
      <c r="E20" s="280"/>
      <c r="F20" s="47">
        <f>'račun financiranja'!F4</f>
        <v>16994.32</v>
      </c>
      <c r="G20" s="46">
        <f>'račun financiranja'!G4</f>
        <v>26545</v>
      </c>
      <c r="H20" s="47">
        <f>G20/F20*100</f>
        <v>156.19924774865956</v>
      </c>
      <c r="I20" s="46">
        <f>'račun financiranja'!I4</f>
        <v>26545</v>
      </c>
      <c r="J20" s="47">
        <f>I20/G20*100</f>
        <v>100</v>
      </c>
      <c r="K20" s="46">
        <f>'račun financiranja'!K4</f>
        <v>26545</v>
      </c>
      <c r="L20" s="47">
        <f>K20/I20*100</f>
        <v>100</v>
      </c>
      <c r="M20" s="46">
        <f>'račun financiranja'!M4</f>
        <v>26545</v>
      </c>
      <c r="N20" s="47">
        <f>M20/K20*100</f>
        <v>100</v>
      </c>
      <c r="P20" s="3"/>
      <c r="Q20" s="230"/>
      <c r="R20" s="230"/>
      <c r="S20" s="230"/>
    </row>
    <row r="21" spans="1:21" s="22" customFormat="1" ht="22.15" customHeight="1" x14ac:dyDescent="0.3">
      <c r="A21" s="279" t="s">
        <v>157</v>
      </c>
      <c r="B21" s="280"/>
      <c r="C21" s="280"/>
      <c r="D21" s="280"/>
      <c r="E21" s="280"/>
      <c r="F21" s="47">
        <f>'račun financiranja'!F8</f>
        <v>0</v>
      </c>
      <c r="G21" s="46">
        <f>'račun financiranja'!G8</f>
        <v>0</v>
      </c>
      <c r="H21" s="49" t="s">
        <v>120</v>
      </c>
      <c r="I21" s="46">
        <f>'račun financiranja'!I8</f>
        <v>0</v>
      </c>
      <c r="J21" s="49" t="s">
        <v>120</v>
      </c>
      <c r="K21" s="46">
        <f>'račun financiranja'!K8</f>
        <v>0</v>
      </c>
      <c r="L21" s="49" t="s">
        <v>120</v>
      </c>
      <c r="M21" s="46">
        <f>'račun financiranja'!M8</f>
        <v>0</v>
      </c>
      <c r="N21" s="49" t="s">
        <v>120</v>
      </c>
      <c r="P21" s="3"/>
      <c r="Q21" s="230"/>
      <c r="R21" s="230"/>
      <c r="S21" s="230"/>
    </row>
    <row r="22" spans="1:21" s="22" customFormat="1" ht="22.15" customHeight="1" x14ac:dyDescent="0.3">
      <c r="A22" s="286" t="s">
        <v>266</v>
      </c>
      <c r="B22" s="287"/>
      <c r="C22" s="287"/>
      <c r="D22" s="287"/>
      <c r="E22" s="288"/>
      <c r="F22" s="47">
        <f>F20-F21</f>
        <v>16994.32</v>
      </c>
      <c r="G22" s="46">
        <f>G20-G21</f>
        <v>26545</v>
      </c>
      <c r="H22" s="47">
        <f t="shared" ref="H22:H24" si="10">G22/F22*100</f>
        <v>156.19924774865956</v>
      </c>
      <c r="I22" s="46">
        <f>I20-I21</f>
        <v>26545</v>
      </c>
      <c r="J22" s="47">
        <f t="shared" ref="J22:J24" si="11">I22/G22*100</f>
        <v>100</v>
      </c>
      <c r="K22" s="46">
        <f>K20-K21</f>
        <v>26545</v>
      </c>
      <c r="L22" s="47">
        <f t="shared" ref="L22:L24" si="12">K22/I22*100</f>
        <v>100</v>
      </c>
      <c r="M22" s="46">
        <f>M20-M21</f>
        <v>26545</v>
      </c>
      <c r="N22" s="47">
        <f t="shared" ref="N22:N24" si="13">M22/K22*100</f>
        <v>100</v>
      </c>
      <c r="P22" s="3"/>
      <c r="Q22" s="230"/>
      <c r="R22" s="230"/>
      <c r="S22" s="230"/>
    </row>
    <row r="23" spans="1:21" s="22" customFormat="1" ht="22.15" customHeight="1" x14ac:dyDescent="0.3">
      <c r="A23" s="279" t="s">
        <v>248</v>
      </c>
      <c r="B23" s="285"/>
      <c r="C23" s="285"/>
      <c r="D23" s="285"/>
      <c r="E23" s="285"/>
      <c r="F23" s="261">
        <v>331989342.19</v>
      </c>
      <c r="G23" s="48">
        <v>377830479.89999998</v>
      </c>
      <c r="H23" s="47">
        <f t="shared" si="10"/>
        <v>113.80801486204479</v>
      </c>
      <c r="I23" s="46">
        <v>416770640.89999998</v>
      </c>
      <c r="J23" s="47">
        <f t="shared" si="11"/>
        <v>110.30625189643415</v>
      </c>
      <c r="K23" s="46">
        <v>371496922.89999998</v>
      </c>
      <c r="L23" s="47">
        <f t="shared" si="12"/>
        <v>89.137018408438479</v>
      </c>
      <c r="M23" s="46">
        <v>395718303.89999998</v>
      </c>
      <c r="N23" s="47">
        <f t="shared" si="13"/>
        <v>106.51994121806494</v>
      </c>
      <c r="P23" s="3"/>
      <c r="Q23" s="230"/>
      <c r="R23" s="230"/>
      <c r="S23" s="230"/>
    </row>
    <row r="24" spans="1:21" s="22" customFormat="1" ht="22.15" customHeight="1" x14ac:dyDescent="0.3">
      <c r="A24" s="279" t="s">
        <v>249</v>
      </c>
      <c r="B24" s="285"/>
      <c r="C24" s="285"/>
      <c r="D24" s="285"/>
      <c r="E24" s="285"/>
      <c r="F24" s="47">
        <v>-377830479.94</v>
      </c>
      <c r="G24" s="46">
        <v>-416770640.89999998</v>
      </c>
      <c r="H24" s="47">
        <f t="shared" si="10"/>
        <v>110.30625188475629</v>
      </c>
      <c r="I24" s="46">
        <v>-371496922.89999998</v>
      </c>
      <c r="J24" s="47">
        <f t="shared" si="11"/>
        <v>89.137018408438479</v>
      </c>
      <c r="K24" s="46">
        <v>-395718303.89999998</v>
      </c>
      <c r="L24" s="47">
        <f t="shared" si="12"/>
        <v>106.51994121806494</v>
      </c>
      <c r="M24" s="46">
        <v>-413321329.89999998</v>
      </c>
      <c r="N24" s="47">
        <f t="shared" si="13"/>
        <v>104.44837295280847</v>
      </c>
      <c r="P24" s="230"/>
      <c r="Q24" s="230"/>
      <c r="R24" s="230"/>
      <c r="S24" s="230"/>
    </row>
    <row r="25" spans="1:21" s="22" customFormat="1" ht="22.5" customHeight="1" x14ac:dyDescent="0.3">
      <c r="A25" s="279" t="s">
        <v>60</v>
      </c>
      <c r="B25" s="280"/>
      <c r="C25" s="280"/>
      <c r="D25" s="280"/>
      <c r="E25" s="280"/>
      <c r="F25" s="49">
        <f>F20+F23-F21+F24</f>
        <v>-45824143.430000007</v>
      </c>
      <c r="G25" s="236">
        <f>G20+G23-G21+G24</f>
        <v>-38913616</v>
      </c>
      <c r="H25" s="49">
        <f t="shared" ref="H25" si="14">G25/F25*100</f>
        <v>84.919461854084886</v>
      </c>
      <c r="I25" s="236">
        <f>I20+I23-I21+I24</f>
        <v>45300263</v>
      </c>
      <c r="J25" s="47">
        <f>I25/G25*100</f>
        <v>-116.41237092949677</v>
      </c>
      <c r="K25" s="236">
        <f>K20+K23-K21+K24</f>
        <v>-24194836</v>
      </c>
      <c r="L25" s="47">
        <f>K25/I25*100</f>
        <v>-53.409923911479275</v>
      </c>
      <c r="M25" s="236">
        <f>M20+M23-M21+M24</f>
        <v>-17576481</v>
      </c>
      <c r="N25" s="47">
        <f>M25/K25*100</f>
        <v>72.645588504918976</v>
      </c>
      <c r="P25" s="3"/>
      <c r="Q25" s="230"/>
      <c r="R25" s="230"/>
      <c r="S25" s="230"/>
    </row>
    <row r="26" spans="1:21" s="22" customFormat="1" ht="22.5" customHeight="1" x14ac:dyDescent="0.3">
      <c r="A26" s="279" t="s">
        <v>149</v>
      </c>
      <c r="B26" s="280"/>
      <c r="C26" s="280"/>
      <c r="D26" s="280"/>
      <c r="E26" s="280"/>
      <c r="F26" s="49">
        <f>F15+F25</f>
        <v>-5.9604644775390625E-8</v>
      </c>
      <c r="G26" s="236">
        <f>G15+G25</f>
        <v>0</v>
      </c>
      <c r="H26" s="275" t="s">
        <v>120</v>
      </c>
      <c r="I26" s="236">
        <f>I15+I25</f>
        <v>0</v>
      </c>
      <c r="J26" s="236" t="s">
        <v>120</v>
      </c>
      <c r="K26" s="236">
        <f>K15+K25</f>
        <v>0</v>
      </c>
      <c r="L26" s="236" t="s">
        <v>120</v>
      </c>
      <c r="M26" s="236">
        <f>M15+M25</f>
        <v>0</v>
      </c>
      <c r="N26" s="49" t="s">
        <v>120</v>
      </c>
      <c r="Q26" s="262"/>
      <c r="R26" s="262"/>
      <c r="S26" s="262"/>
      <c r="T26" s="262"/>
      <c r="U26" s="262"/>
    </row>
    <row r="27" spans="1:21" s="22" customFormat="1" ht="18" customHeight="1" x14ac:dyDescent="0.35">
      <c r="A27" s="23"/>
      <c r="B27" s="24"/>
      <c r="C27" s="24"/>
      <c r="D27" s="24"/>
      <c r="E27" s="24"/>
      <c r="F27" s="24"/>
    </row>
    <row r="28" spans="1:21" s="3" customFormat="1" x14ac:dyDescent="0.2">
      <c r="D28" s="15"/>
      <c r="F28" s="230"/>
      <c r="G28" s="276"/>
      <c r="H28" s="4"/>
      <c r="I28" s="4"/>
      <c r="J28" s="4"/>
      <c r="K28" s="4"/>
      <c r="L28" s="4"/>
      <c r="M28" s="4"/>
      <c r="N28" s="4"/>
    </row>
    <row r="29" spans="1:21" s="3" customFormat="1" x14ac:dyDescent="0.2">
      <c r="D29" s="15"/>
      <c r="G29" s="4"/>
      <c r="H29" s="4"/>
      <c r="I29" s="4"/>
      <c r="J29" s="4"/>
      <c r="K29" s="4"/>
      <c r="L29" s="4"/>
      <c r="M29" s="4"/>
      <c r="N29" s="4"/>
      <c r="Q29" s="230"/>
      <c r="R29" s="230"/>
      <c r="S29" s="230"/>
      <c r="T29" s="230"/>
      <c r="U29" s="230"/>
    </row>
    <row r="30" spans="1:21" s="3" customFormat="1" x14ac:dyDescent="0.2">
      <c r="D30" s="15"/>
      <c r="G30" s="4"/>
      <c r="H30" s="4"/>
      <c r="I30" s="230"/>
      <c r="K30" s="230"/>
      <c r="M30" s="230"/>
      <c r="Q30" s="230"/>
      <c r="R30" s="230"/>
      <c r="S30" s="230"/>
      <c r="T30" s="230"/>
      <c r="U30" s="230"/>
    </row>
    <row r="31" spans="1:21" s="3" customFormat="1" x14ac:dyDescent="0.2">
      <c r="D31" s="15"/>
      <c r="G31" s="230"/>
      <c r="H31" s="230"/>
      <c r="I31" s="230"/>
      <c r="J31" s="230"/>
      <c r="K31" s="230"/>
      <c r="L31" s="230"/>
      <c r="M31" s="230"/>
      <c r="N31" s="230"/>
      <c r="Q31" s="230"/>
      <c r="R31" s="230"/>
      <c r="S31" s="230"/>
      <c r="T31" s="230"/>
      <c r="U31" s="230"/>
    </row>
    <row r="32" spans="1:21" s="3" customFormat="1" x14ac:dyDescent="0.2">
      <c r="D32" s="15"/>
      <c r="L32" s="230"/>
    </row>
    <row r="33" spans="4:17" s="3" customFormat="1" x14ac:dyDescent="0.2">
      <c r="D33" s="15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</row>
    <row r="34" spans="4:17" s="3" customFormat="1" x14ac:dyDescent="0.2">
      <c r="D34" s="15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4:17" s="3" customFormat="1" x14ac:dyDescent="0.2">
      <c r="D35" s="15"/>
      <c r="I35" s="230"/>
      <c r="K35" s="230"/>
    </row>
    <row r="36" spans="4:17" s="3" customFormat="1" x14ac:dyDescent="0.2">
      <c r="D36" s="15"/>
    </row>
    <row r="37" spans="4:17" s="3" customFormat="1" x14ac:dyDescent="0.2">
      <c r="D37" s="15"/>
    </row>
    <row r="38" spans="4:17" s="3" customFormat="1" x14ac:dyDescent="0.2">
      <c r="D38" s="15"/>
    </row>
    <row r="39" spans="4:17" s="3" customFormat="1" x14ac:dyDescent="0.2">
      <c r="D39" s="15"/>
    </row>
    <row r="40" spans="4:17" s="3" customFormat="1" x14ac:dyDescent="0.2">
      <c r="D40" s="15"/>
    </row>
    <row r="41" spans="4:17" s="3" customFormat="1" x14ac:dyDescent="0.2">
      <c r="D41" s="15"/>
    </row>
    <row r="42" spans="4:17" s="3" customFormat="1" x14ac:dyDescent="0.2">
      <c r="D42" s="15"/>
    </row>
    <row r="43" spans="4:17" s="3" customFormat="1" x14ac:dyDescent="0.2">
      <c r="D43" s="15"/>
    </row>
    <row r="44" spans="4:17" s="3" customFormat="1" x14ac:dyDescent="0.2">
      <c r="D44" s="15"/>
    </row>
    <row r="45" spans="4:17" s="3" customFormat="1" x14ac:dyDescent="0.2">
      <c r="D45" s="15"/>
    </row>
    <row r="46" spans="4:17" s="3" customFormat="1" x14ac:dyDescent="0.2">
      <c r="D46" s="15"/>
    </row>
    <row r="47" spans="4:17" s="3" customFormat="1" x14ac:dyDescent="0.2">
      <c r="D47" s="15"/>
    </row>
    <row r="48" spans="4:17" s="3" customFormat="1" x14ac:dyDescent="0.2">
      <c r="D48" s="15"/>
    </row>
    <row r="49" spans="4:4" s="3" customFormat="1" x14ac:dyDescent="0.2">
      <c r="D49" s="15"/>
    </row>
    <row r="50" spans="4:4" s="3" customFormat="1" x14ac:dyDescent="0.2">
      <c r="D50" s="15"/>
    </row>
    <row r="51" spans="4:4" s="3" customFormat="1" x14ac:dyDescent="0.2">
      <c r="D51" s="15"/>
    </row>
    <row r="52" spans="4:4" s="3" customFormat="1" x14ac:dyDescent="0.2">
      <c r="D52" s="15"/>
    </row>
    <row r="53" spans="4:4" s="3" customFormat="1" x14ac:dyDescent="0.2">
      <c r="D53" s="15"/>
    </row>
    <row r="54" spans="4:4" s="3" customFormat="1" x14ac:dyDescent="0.2">
      <c r="D54" s="15"/>
    </row>
    <row r="55" spans="4:4" s="3" customFormat="1" x14ac:dyDescent="0.2">
      <c r="D55" s="15"/>
    </row>
    <row r="56" spans="4:4" s="3" customFormat="1" x14ac:dyDescent="0.2">
      <c r="D56" s="15"/>
    </row>
    <row r="57" spans="4:4" s="3" customFormat="1" x14ac:dyDescent="0.2">
      <c r="D57" s="15"/>
    </row>
    <row r="58" spans="4:4" s="3" customFormat="1" x14ac:dyDescent="0.2">
      <c r="D58" s="15"/>
    </row>
    <row r="59" spans="4:4" s="3" customFormat="1" x14ac:dyDescent="0.2">
      <c r="D59" s="15"/>
    </row>
    <row r="60" spans="4:4" s="3" customFormat="1" x14ac:dyDescent="0.2">
      <c r="D60" s="15"/>
    </row>
    <row r="61" spans="4:4" s="3" customFormat="1" x14ac:dyDescent="0.2">
      <c r="D61" s="15"/>
    </row>
    <row r="62" spans="4:4" s="3" customFormat="1" x14ac:dyDescent="0.2">
      <c r="D62" s="15"/>
    </row>
    <row r="63" spans="4:4" s="3" customFormat="1" x14ac:dyDescent="0.2">
      <c r="D63" s="15"/>
    </row>
    <row r="64" spans="4:4" s="3" customFormat="1" x14ac:dyDescent="0.2">
      <c r="D64" s="15"/>
    </row>
    <row r="65" spans="4:4" s="3" customFormat="1" x14ac:dyDescent="0.2">
      <c r="D65" s="15"/>
    </row>
    <row r="66" spans="4:4" s="3" customFormat="1" x14ac:dyDescent="0.2">
      <c r="D66" s="15"/>
    </row>
    <row r="67" spans="4:4" s="3" customFormat="1" x14ac:dyDescent="0.2">
      <c r="D67" s="15"/>
    </row>
    <row r="68" spans="4:4" s="3" customFormat="1" x14ac:dyDescent="0.2">
      <c r="D68" s="15"/>
    </row>
    <row r="69" spans="4:4" s="3" customFormat="1" x14ac:dyDescent="0.2">
      <c r="D69" s="15"/>
    </row>
    <row r="70" spans="4:4" s="3" customFormat="1" x14ac:dyDescent="0.2">
      <c r="D70" s="15"/>
    </row>
    <row r="71" spans="4:4" s="3" customFormat="1" x14ac:dyDescent="0.2">
      <c r="D71" s="15"/>
    </row>
    <row r="72" spans="4:4" s="3" customFormat="1" x14ac:dyDescent="0.2">
      <c r="D72" s="15"/>
    </row>
    <row r="73" spans="4:4" s="3" customFormat="1" x14ac:dyDescent="0.2">
      <c r="D73" s="15"/>
    </row>
    <row r="74" spans="4:4" s="3" customFormat="1" x14ac:dyDescent="0.2">
      <c r="D74" s="15"/>
    </row>
    <row r="75" spans="4:4" s="3" customFormat="1" x14ac:dyDescent="0.2">
      <c r="D75" s="15"/>
    </row>
    <row r="76" spans="4:4" s="3" customFormat="1" x14ac:dyDescent="0.2">
      <c r="D76" s="15"/>
    </row>
    <row r="77" spans="4:4" s="3" customFormat="1" x14ac:dyDescent="0.2">
      <c r="D77" s="15"/>
    </row>
    <row r="78" spans="4:4" s="3" customFormat="1" x14ac:dyDescent="0.2">
      <c r="D78" s="15"/>
    </row>
    <row r="79" spans="4:4" s="3" customFormat="1" x14ac:dyDescent="0.2">
      <c r="D79" s="15"/>
    </row>
    <row r="80" spans="4:4" s="3" customFormat="1" x14ac:dyDescent="0.2">
      <c r="D80" s="15"/>
    </row>
    <row r="81" spans="4:4" s="3" customFormat="1" x14ac:dyDescent="0.2">
      <c r="D81" s="15"/>
    </row>
    <row r="82" spans="4:4" s="3" customFormat="1" x14ac:dyDescent="0.2">
      <c r="D82" s="15"/>
    </row>
    <row r="83" spans="4:4" s="3" customFormat="1" x14ac:dyDescent="0.2">
      <c r="D83" s="15"/>
    </row>
    <row r="84" spans="4:4" s="3" customFormat="1" x14ac:dyDescent="0.2">
      <c r="D84" s="15"/>
    </row>
    <row r="85" spans="4:4" s="3" customFormat="1" x14ac:dyDescent="0.2">
      <c r="D85" s="15"/>
    </row>
    <row r="86" spans="4:4" s="3" customFormat="1" x14ac:dyDescent="0.2">
      <c r="D86" s="15"/>
    </row>
    <row r="87" spans="4:4" s="3" customFormat="1" x14ac:dyDescent="0.2">
      <c r="D87" s="15"/>
    </row>
    <row r="88" spans="4:4" s="3" customFormat="1" x14ac:dyDescent="0.2">
      <c r="D88" s="15"/>
    </row>
    <row r="89" spans="4:4" s="3" customFormat="1" x14ac:dyDescent="0.2">
      <c r="D89" s="15"/>
    </row>
    <row r="90" spans="4:4" s="3" customFormat="1" x14ac:dyDescent="0.2">
      <c r="D90" s="15"/>
    </row>
    <row r="91" spans="4:4" s="3" customFormat="1" x14ac:dyDescent="0.2">
      <c r="D91" s="15"/>
    </row>
    <row r="92" spans="4:4" s="3" customFormat="1" x14ac:dyDescent="0.2">
      <c r="D92" s="15"/>
    </row>
    <row r="93" spans="4:4" s="3" customFormat="1" x14ac:dyDescent="0.2">
      <c r="D93" s="15"/>
    </row>
    <row r="94" spans="4:4" s="3" customFormat="1" x14ac:dyDescent="0.2">
      <c r="D94" s="15"/>
    </row>
    <row r="95" spans="4:4" s="3" customFormat="1" x14ac:dyDescent="0.2">
      <c r="D95" s="15"/>
    </row>
    <row r="96" spans="4:4" s="3" customFormat="1" x14ac:dyDescent="0.2">
      <c r="D96" s="15"/>
    </row>
    <row r="97" spans="4:4" s="3" customFormat="1" x14ac:dyDescent="0.2">
      <c r="D97" s="15"/>
    </row>
    <row r="98" spans="4:4" s="3" customFormat="1" x14ac:dyDescent="0.2">
      <c r="D98" s="15"/>
    </row>
    <row r="99" spans="4:4" s="3" customFormat="1" x14ac:dyDescent="0.2">
      <c r="D99" s="15"/>
    </row>
    <row r="100" spans="4:4" s="3" customFormat="1" x14ac:dyDescent="0.2">
      <c r="D100" s="15"/>
    </row>
    <row r="101" spans="4:4" s="3" customFormat="1" x14ac:dyDescent="0.2">
      <c r="D101" s="15"/>
    </row>
    <row r="102" spans="4:4" s="3" customFormat="1" x14ac:dyDescent="0.2">
      <c r="D102" s="15"/>
    </row>
    <row r="103" spans="4:4" s="3" customFormat="1" x14ac:dyDescent="0.2">
      <c r="D103" s="15"/>
    </row>
    <row r="104" spans="4:4" s="3" customFormat="1" x14ac:dyDescent="0.2">
      <c r="D104" s="15"/>
    </row>
    <row r="105" spans="4:4" s="3" customFormat="1" x14ac:dyDescent="0.2">
      <c r="D105" s="15"/>
    </row>
    <row r="106" spans="4:4" s="3" customFormat="1" x14ac:dyDescent="0.2">
      <c r="D106" s="15"/>
    </row>
    <row r="107" spans="4:4" s="3" customFormat="1" x14ac:dyDescent="0.2">
      <c r="D107" s="15"/>
    </row>
    <row r="108" spans="4:4" s="3" customFormat="1" x14ac:dyDescent="0.2">
      <c r="D108" s="15"/>
    </row>
    <row r="109" spans="4:4" s="3" customFormat="1" x14ac:dyDescent="0.2">
      <c r="D109" s="15"/>
    </row>
    <row r="110" spans="4:4" s="3" customFormat="1" x14ac:dyDescent="0.2">
      <c r="D110" s="15"/>
    </row>
    <row r="111" spans="4:4" s="3" customFormat="1" x14ac:dyDescent="0.2">
      <c r="D111" s="15"/>
    </row>
    <row r="112" spans="4:4" s="3" customFormat="1" x14ac:dyDescent="0.2">
      <c r="D112" s="15"/>
    </row>
    <row r="113" spans="4:4" s="3" customFormat="1" x14ac:dyDescent="0.2">
      <c r="D113" s="15"/>
    </row>
    <row r="114" spans="4:4" s="3" customFormat="1" x14ac:dyDescent="0.2">
      <c r="D114" s="15"/>
    </row>
    <row r="115" spans="4:4" s="3" customFormat="1" x14ac:dyDescent="0.2">
      <c r="D115" s="15"/>
    </row>
    <row r="116" spans="4:4" s="3" customFormat="1" x14ac:dyDescent="0.2">
      <c r="D116" s="15"/>
    </row>
    <row r="117" spans="4:4" s="3" customFormat="1" x14ac:dyDescent="0.2">
      <c r="D117" s="15"/>
    </row>
    <row r="118" spans="4:4" s="3" customFormat="1" x14ac:dyDescent="0.2">
      <c r="D118" s="15"/>
    </row>
    <row r="119" spans="4:4" s="3" customFormat="1" x14ac:dyDescent="0.2">
      <c r="D119" s="15"/>
    </row>
    <row r="120" spans="4:4" s="3" customFormat="1" x14ac:dyDescent="0.2">
      <c r="D120" s="15"/>
    </row>
    <row r="121" spans="4:4" s="3" customFormat="1" x14ac:dyDescent="0.2">
      <c r="D121" s="15"/>
    </row>
    <row r="122" spans="4:4" s="3" customFormat="1" x14ac:dyDescent="0.2">
      <c r="D122" s="15"/>
    </row>
    <row r="123" spans="4:4" s="3" customFormat="1" x14ac:dyDescent="0.2">
      <c r="D123" s="15"/>
    </row>
    <row r="124" spans="4:4" s="3" customFormat="1" x14ac:dyDescent="0.2">
      <c r="D124" s="15"/>
    </row>
    <row r="125" spans="4:4" s="3" customFormat="1" x14ac:dyDescent="0.2">
      <c r="D125" s="15"/>
    </row>
    <row r="126" spans="4:4" s="3" customFormat="1" x14ac:dyDescent="0.2">
      <c r="D126" s="15"/>
    </row>
    <row r="127" spans="4:4" s="3" customFormat="1" x14ac:dyDescent="0.2">
      <c r="D127" s="15"/>
    </row>
    <row r="128" spans="4:4" s="3" customFormat="1" x14ac:dyDescent="0.2">
      <c r="D128" s="15"/>
    </row>
    <row r="129" spans="4:4" s="3" customFormat="1" x14ac:dyDescent="0.2">
      <c r="D129" s="15"/>
    </row>
    <row r="130" spans="4:4" s="3" customFormat="1" x14ac:dyDescent="0.2">
      <c r="D130" s="15"/>
    </row>
    <row r="131" spans="4:4" s="3" customFormat="1" x14ac:dyDescent="0.2">
      <c r="D131" s="15"/>
    </row>
    <row r="132" spans="4:4" s="3" customFormat="1" x14ac:dyDescent="0.2">
      <c r="D132" s="15"/>
    </row>
    <row r="133" spans="4:4" s="3" customFormat="1" x14ac:dyDescent="0.2">
      <c r="D133" s="15"/>
    </row>
    <row r="134" spans="4:4" s="3" customFormat="1" x14ac:dyDescent="0.2">
      <c r="D134" s="15"/>
    </row>
    <row r="135" spans="4:4" s="3" customFormat="1" x14ac:dyDescent="0.2">
      <c r="D135" s="15"/>
    </row>
    <row r="136" spans="4:4" s="3" customFormat="1" x14ac:dyDescent="0.2">
      <c r="D136" s="15"/>
    </row>
    <row r="137" spans="4:4" s="3" customFormat="1" x14ac:dyDescent="0.2">
      <c r="D137" s="15"/>
    </row>
    <row r="138" spans="4:4" s="3" customFormat="1" x14ac:dyDescent="0.2">
      <c r="D138" s="15"/>
    </row>
    <row r="139" spans="4:4" s="3" customFormat="1" x14ac:dyDescent="0.2">
      <c r="D139" s="15"/>
    </row>
    <row r="140" spans="4:4" s="3" customFormat="1" x14ac:dyDescent="0.2">
      <c r="D140" s="15"/>
    </row>
    <row r="141" spans="4:4" s="3" customFormat="1" x14ac:dyDescent="0.2">
      <c r="D141" s="15"/>
    </row>
    <row r="142" spans="4:4" s="3" customFormat="1" x14ac:dyDescent="0.2">
      <c r="D142" s="15"/>
    </row>
    <row r="143" spans="4:4" s="3" customFormat="1" x14ac:dyDescent="0.2">
      <c r="D143" s="15"/>
    </row>
    <row r="144" spans="4:4" s="3" customFormat="1" x14ac:dyDescent="0.2">
      <c r="D144" s="15"/>
    </row>
    <row r="145" spans="4:4" s="3" customFormat="1" x14ac:dyDescent="0.2">
      <c r="D145" s="15"/>
    </row>
    <row r="146" spans="4:4" s="3" customFormat="1" x14ac:dyDescent="0.2">
      <c r="D146" s="15"/>
    </row>
    <row r="147" spans="4:4" s="3" customFormat="1" x14ac:dyDescent="0.2">
      <c r="D147" s="15"/>
    </row>
    <row r="148" spans="4:4" s="3" customFormat="1" x14ac:dyDescent="0.2">
      <c r="D148" s="15"/>
    </row>
    <row r="149" spans="4:4" s="3" customFormat="1" x14ac:dyDescent="0.2">
      <c r="D149" s="15"/>
    </row>
    <row r="150" spans="4:4" s="3" customFormat="1" x14ac:dyDescent="0.2">
      <c r="D150" s="15"/>
    </row>
    <row r="151" spans="4:4" s="3" customFormat="1" x14ac:dyDescent="0.2">
      <c r="D151" s="15"/>
    </row>
    <row r="152" spans="4:4" s="3" customFormat="1" x14ac:dyDescent="0.2">
      <c r="D152" s="15"/>
    </row>
    <row r="153" spans="4:4" s="3" customFormat="1" x14ac:dyDescent="0.2">
      <c r="D153" s="15"/>
    </row>
    <row r="154" spans="4:4" s="3" customFormat="1" x14ac:dyDescent="0.2">
      <c r="D154" s="15"/>
    </row>
    <row r="155" spans="4:4" s="3" customFormat="1" x14ac:dyDescent="0.2">
      <c r="D155" s="15"/>
    </row>
    <row r="156" spans="4:4" s="3" customFormat="1" x14ac:dyDescent="0.2">
      <c r="D156" s="15"/>
    </row>
    <row r="157" spans="4:4" s="3" customFormat="1" x14ac:dyDescent="0.2">
      <c r="D157" s="15"/>
    </row>
    <row r="158" spans="4:4" s="3" customFormat="1" x14ac:dyDescent="0.2">
      <c r="D158" s="15"/>
    </row>
    <row r="159" spans="4:4" s="3" customFormat="1" x14ac:dyDescent="0.2">
      <c r="D159" s="15"/>
    </row>
    <row r="160" spans="4:4" s="3" customFormat="1" x14ac:dyDescent="0.2">
      <c r="D160" s="15"/>
    </row>
    <row r="161" spans="4:4" s="3" customFormat="1" x14ac:dyDescent="0.2">
      <c r="D161" s="15"/>
    </row>
    <row r="162" spans="4:4" s="3" customFormat="1" x14ac:dyDescent="0.2">
      <c r="D162" s="15"/>
    </row>
    <row r="163" spans="4:4" s="3" customFormat="1" x14ac:dyDescent="0.2">
      <c r="D163" s="15"/>
    </row>
    <row r="164" spans="4:4" s="3" customFormat="1" x14ac:dyDescent="0.2">
      <c r="D164" s="15"/>
    </row>
    <row r="165" spans="4:4" s="3" customFormat="1" x14ac:dyDescent="0.2">
      <c r="D165" s="15"/>
    </row>
    <row r="166" spans="4:4" s="3" customFormat="1" x14ac:dyDescent="0.2">
      <c r="D166" s="15"/>
    </row>
    <row r="167" spans="4:4" s="3" customFormat="1" x14ac:dyDescent="0.2">
      <c r="D167" s="15"/>
    </row>
    <row r="168" spans="4:4" s="3" customFormat="1" x14ac:dyDescent="0.2">
      <c r="D168" s="15"/>
    </row>
    <row r="169" spans="4:4" s="3" customFormat="1" x14ac:dyDescent="0.2">
      <c r="D169" s="15"/>
    </row>
    <row r="170" spans="4:4" s="3" customFormat="1" x14ac:dyDescent="0.2">
      <c r="D170" s="15"/>
    </row>
    <row r="171" spans="4:4" s="3" customFormat="1" x14ac:dyDescent="0.2">
      <c r="D171" s="15"/>
    </row>
    <row r="172" spans="4:4" s="3" customFormat="1" x14ac:dyDescent="0.2">
      <c r="D172" s="15"/>
    </row>
    <row r="173" spans="4:4" s="3" customFormat="1" x14ac:dyDescent="0.2">
      <c r="D173" s="15"/>
    </row>
    <row r="174" spans="4:4" s="3" customFormat="1" x14ac:dyDescent="0.2">
      <c r="D174" s="15"/>
    </row>
    <row r="175" spans="4:4" s="3" customFormat="1" x14ac:dyDescent="0.2">
      <c r="D175" s="15"/>
    </row>
    <row r="176" spans="4:4" s="3" customFormat="1" x14ac:dyDescent="0.2">
      <c r="D176" s="15"/>
    </row>
    <row r="177" spans="4:4" s="3" customFormat="1" x14ac:dyDescent="0.2">
      <c r="D177" s="15"/>
    </row>
    <row r="178" spans="4:4" s="3" customFormat="1" x14ac:dyDescent="0.2">
      <c r="D178" s="15"/>
    </row>
    <row r="179" spans="4:4" s="3" customFormat="1" x14ac:dyDescent="0.2">
      <c r="D179" s="15"/>
    </row>
    <row r="180" spans="4:4" s="3" customFormat="1" x14ac:dyDescent="0.2">
      <c r="D180" s="15"/>
    </row>
    <row r="181" spans="4:4" s="3" customFormat="1" x14ac:dyDescent="0.2">
      <c r="D181" s="15"/>
    </row>
    <row r="182" spans="4:4" s="3" customFormat="1" x14ac:dyDescent="0.2">
      <c r="D182" s="15"/>
    </row>
    <row r="183" spans="4:4" s="3" customFormat="1" x14ac:dyDescent="0.2">
      <c r="D183" s="15"/>
    </row>
    <row r="184" spans="4:4" s="3" customFormat="1" x14ac:dyDescent="0.2">
      <c r="D184" s="15"/>
    </row>
    <row r="185" spans="4:4" s="3" customFormat="1" x14ac:dyDescent="0.2">
      <c r="D185" s="15"/>
    </row>
    <row r="186" spans="4:4" s="3" customFormat="1" x14ac:dyDescent="0.2">
      <c r="D186" s="15"/>
    </row>
    <row r="187" spans="4:4" s="3" customFormat="1" x14ac:dyDescent="0.2">
      <c r="D187" s="15"/>
    </row>
    <row r="188" spans="4:4" s="3" customFormat="1" x14ac:dyDescent="0.2">
      <c r="D188" s="15"/>
    </row>
    <row r="189" spans="4:4" s="3" customFormat="1" x14ac:dyDescent="0.2">
      <c r="D189" s="15"/>
    </row>
    <row r="190" spans="4:4" s="3" customFormat="1" x14ac:dyDescent="0.2">
      <c r="D190" s="15"/>
    </row>
    <row r="191" spans="4:4" s="3" customFormat="1" x14ac:dyDescent="0.2">
      <c r="D191" s="15"/>
    </row>
    <row r="192" spans="4:4" s="3" customFormat="1" x14ac:dyDescent="0.2">
      <c r="D192" s="15"/>
    </row>
    <row r="193" spans="4:4" s="3" customFormat="1" x14ac:dyDescent="0.2">
      <c r="D193" s="15"/>
    </row>
    <row r="194" spans="4:4" s="3" customFormat="1" x14ac:dyDescent="0.2">
      <c r="D194" s="15"/>
    </row>
    <row r="195" spans="4:4" s="3" customFormat="1" x14ac:dyDescent="0.2">
      <c r="D195" s="15"/>
    </row>
    <row r="196" spans="4:4" s="3" customFormat="1" x14ac:dyDescent="0.2">
      <c r="D196" s="15"/>
    </row>
    <row r="197" spans="4:4" s="3" customFormat="1" x14ac:dyDescent="0.2">
      <c r="D197" s="15"/>
    </row>
    <row r="198" spans="4:4" s="3" customFormat="1" x14ac:dyDescent="0.2">
      <c r="D198" s="15"/>
    </row>
    <row r="199" spans="4:4" s="3" customFormat="1" x14ac:dyDescent="0.2">
      <c r="D199" s="15"/>
    </row>
    <row r="200" spans="4:4" s="3" customFormat="1" x14ac:dyDescent="0.2">
      <c r="D200" s="15"/>
    </row>
    <row r="201" spans="4:4" s="3" customFormat="1" x14ac:dyDescent="0.2">
      <c r="D201" s="15"/>
    </row>
    <row r="202" spans="4:4" s="3" customFormat="1" x14ac:dyDescent="0.2">
      <c r="D202" s="15"/>
    </row>
    <row r="203" spans="4:4" s="3" customFormat="1" x14ac:dyDescent="0.2">
      <c r="D203" s="15"/>
    </row>
    <row r="204" spans="4:4" s="3" customFormat="1" x14ac:dyDescent="0.2">
      <c r="D204" s="15"/>
    </row>
    <row r="205" spans="4:4" s="3" customFormat="1" x14ac:dyDescent="0.2">
      <c r="D205" s="15"/>
    </row>
    <row r="206" spans="4:4" s="3" customFormat="1" x14ac:dyDescent="0.2">
      <c r="D206" s="15"/>
    </row>
    <row r="207" spans="4:4" s="3" customFormat="1" x14ac:dyDescent="0.2">
      <c r="D207" s="15"/>
    </row>
    <row r="208" spans="4:4" s="3" customFormat="1" x14ac:dyDescent="0.2">
      <c r="D208" s="15"/>
    </row>
    <row r="209" spans="4:4" s="3" customFormat="1" x14ac:dyDescent="0.2">
      <c r="D209" s="15"/>
    </row>
    <row r="210" spans="4:4" s="3" customFormat="1" x14ac:dyDescent="0.2">
      <c r="D210" s="15"/>
    </row>
    <row r="211" spans="4:4" s="3" customFormat="1" x14ac:dyDescent="0.2">
      <c r="D211" s="15"/>
    </row>
    <row r="212" spans="4:4" s="3" customFormat="1" x14ac:dyDescent="0.2">
      <c r="D212" s="15"/>
    </row>
    <row r="213" spans="4:4" s="3" customFormat="1" x14ac:dyDescent="0.2">
      <c r="D213" s="15"/>
    </row>
    <row r="214" spans="4:4" s="3" customFormat="1" x14ac:dyDescent="0.2">
      <c r="D214" s="15"/>
    </row>
    <row r="215" spans="4:4" s="3" customFormat="1" x14ac:dyDescent="0.2">
      <c r="D215" s="15"/>
    </row>
    <row r="216" spans="4:4" s="3" customFormat="1" x14ac:dyDescent="0.2">
      <c r="D216" s="15"/>
    </row>
    <row r="217" spans="4:4" s="3" customFormat="1" x14ac:dyDescent="0.2">
      <c r="D217" s="15"/>
    </row>
    <row r="218" spans="4:4" s="3" customFormat="1" x14ac:dyDescent="0.2">
      <c r="D218" s="15"/>
    </row>
    <row r="219" spans="4:4" s="3" customFormat="1" x14ac:dyDescent="0.2">
      <c r="D219" s="15"/>
    </row>
    <row r="220" spans="4:4" s="3" customFormat="1" x14ac:dyDescent="0.2">
      <c r="D220" s="15"/>
    </row>
    <row r="221" spans="4:4" s="3" customFormat="1" x14ac:dyDescent="0.2">
      <c r="D221" s="15"/>
    </row>
    <row r="222" spans="4:4" s="3" customFormat="1" x14ac:dyDescent="0.2">
      <c r="D222" s="15"/>
    </row>
    <row r="223" spans="4:4" s="3" customFormat="1" x14ac:dyDescent="0.2">
      <c r="D223" s="15"/>
    </row>
    <row r="224" spans="4:4" s="3" customFormat="1" x14ac:dyDescent="0.2">
      <c r="D224" s="15"/>
    </row>
    <row r="225" spans="4:4" s="3" customFormat="1" x14ac:dyDescent="0.2">
      <c r="D225" s="15"/>
    </row>
    <row r="226" spans="4:4" s="3" customFormat="1" x14ac:dyDescent="0.2">
      <c r="D226" s="15"/>
    </row>
    <row r="227" spans="4:4" s="3" customFormat="1" x14ac:dyDescent="0.2">
      <c r="D227" s="15"/>
    </row>
    <row r="228" spans="4:4" s="3" customFormat="1" x14ac:dyDescent="0.2">
      <c r="D228" s="15"/>
    </row>
    <row r="229" spans="4:4" s="3" customFormat="1" x14ac:dyDescent="0.2">
      <c r="D229" s="15"/>
    </row>
    <row r="230" spans="4:4" s="3" customFormat="1" x14ac:dyDescent="0.2">
      <c r="D230" s="15"/>
    </row>
    <row r="231" spans="4:4" s="3" customFormat="1" x14ac:dyDescent="0.2">
      <c r="D231" s="15"/>
    </row>
    <row r="232" spans="4:4" s="3" customFormat="1" x14ac:dyDescent="0.2">
      <c r="D232" s="15"/>
    </row>
    <row r="233" spans="4:4" s="3" customFormat="1" x14ac:dyDescent="0.2">
      <c r="D233" s="15"/>
    </row>
    <row r="234" spans="4:4" s="3" customFormat="1" x14ac:dyDescent="0.2">
      <c r="D234" s="15"/>
    </row>
    <row r="235" spans="4:4" s="3" customFormat="1" x14ac:dyDescent="0.2">
      <c r="D235" s="15"/>
    </row>
    <row r="236" spans="4:4" s="3" customFormat="1" x14ac:dyDescent="0.2">
      <c r="D236" s="15"/>
    </row>
    <row r="237" spans="4:4" s="3" customFormat="1" x14ac:dyDescent="0.2">
      <c r="D237" s="15"/>
    </row>
    <row r="238" spans="4:4" s="3" customFormat="1" x14ac:dyDescent="0.2">
      <c r="D238" s="15"/>
    </row>
    <row r="239" spans="4:4" s="3" customFormat="1" x14ac:dyDescent="0.2">
      <c r="D239" s="15"/>
    </row>
    <row r="240" spans="4:4" s="3" customFormat="1" x14ac:dyDescent="0.2">
      <c r="D240" s="15"/>
    </row>
    <row r="241" spans="4:4" s="3" customFormat="1" x14ac:dyDescent="0.2">
      <c r="D241" s="15"/>
    </row>
    <row r="242" spans="4:4" s="3" customFormat="1" x14ac:dyDescent="0.2">
      <c r="D242" s="15"/>
    </row>
    <row r="243" spans="4:4" s="3" customFormat="1" x14ac:dyDescent="0.2">
      <c r="D243" s="15"/>
    </row>
    <row r="244" spans="4:4" s="3" customFormat="1" x14ac:dyDescent="0.2">
      <c r="D244" s="15"/>
    </row>
    <row r="245" spans="4:4" s="3" customFormat="1" x14ac:dyDescent="0.2">
      <c r="D245" s="15"/>
    </row>
    <row r="246" spans="4:4" s="3" customFormat="1" x14ac:dyDescent="0.2">
      <c r="D246" s="15"/>
    </row>
    <row r="247" spans="4:4" s="3" customFormat="1" x14ac:dyDescent="0.2">
      <c r="D247" s="15"/>
    </row>
    <row r="248" spans="4:4" s="3" customFormat="1" x14ac:dyDescent="0.2">
      <c r="D248" s="15"/>
    </row>
    <row r="249" spans="4:4" s="3" customFormat="1" x14ac:dyDescent="0.2">
      <c r="D249" s="15"/>
    </row>
    <row r="250" spans="4:4" s="3" customFormat="1" x14ac:dyDescent="0.2">
      <c r="D250" s="15"/>
    </row>
    <row r="251" spans="4:4" s="3" customFormat="1" x14ac:dyDescent="0.2">
      <c r="D251" s="15"/>
    </row>
  </sheetData>
  <mergeCells count="23">
    <mergeCell ref="A15:E15"/>
    <mergeCell ref="A16:E16"/>
    <mergeCell ref="A17:N17"/>
    <mergeCell ref="A10:E10"/>
    <mergeCell ref="A11:E11"/>
    <mergeCell ref="A12:E12"/>
    <mergeCell ref="A13:E13"/>
    <mergeCell ref="A14:E14"/>
    <mergeCell ref="A9:E9"/>
    <mergeCell ref="A1:E2"/>
    <mergeCell ref="A3:N4"/>
    <mergeCell ref="A5:N5"/>
    <mergeCell ref="A6:N6"/>
    <mergeCell ref="A8:E8"/>
    <mergeCell ref="A25:E25"/>
    <mergeCell ref="A26:E26"/>
    <mergeCell ref="A18:E18"/>
    <mergeCell ref="A19:E19"/>
    <mergeCell ref="A20:E20"/>
    <mergeCell ref="A23:E23"/>
    <mergeCell ref="A24:E24"/>
    <mergeCell ref="A22:E22"/>
    <mergeCell ref="A21:E21"/>
  </mergeCells>
  <printOptions horizontalCentered="1"/>
  <pageMargins left="0.19685039370078741" right="0.19685039370078741" top="0.62992125984251968" bottom="0.39370078740157483" header="0.51181102362204722" footer="0.51181102362204722"/>
  <pageSetup paperSize="9" scale="75" orientation="landscape" r:id="rId1"/>
  <headerFooter alignWithMargins="0"/>
  <colBreaks count="1" manualBreakCount="1">
    <brk id="14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6"/>
  <sheetViews>
    <sheetView zoomScaleNormal="100" workbookViewId="0">
      <selection activeCell="K50" sqref="K50"/>
    </sheetView>
  </sheetViews>
  <sheetFormatPr defaultColWidth="11.42578125" defaultRowHeight="12.75" x14ac:dyDescent="0.2"/>
  <cols>
    <col min="1" max="2" width="4.28515625" style="59" customWidth="1"/>
    <col min="3" max="3" width="6.28515625" style="59" customWidth="1"/>
    <col min="4" max="5" width="5.5703125" style="67" customWidth="1"/>
    <col min="6" max="6" width="53.28515625" customWidth="1"/>
    <col min="7" max="7" width="19.140625" customWidth="1"/>
    <col min="8" max="8" width="13.140625" style="212" customWidth="1"/>
    <col min="9" max="9" width="10.140625" style="212" customWidth="1"/>
    <col min="10" max="10" width="14.85546875" style="212" customWidth="1"/>
    <col min="11" max="11" width="10.140625" style="212" customWidth="1"/>
    <col min="12" max="12" width="14.85546875" style="212" customWidth="1"/>
    <col min="13" max="13" width="9.42578125" customWidth="1"/>
    <col min="14" max="14" width="14.85546875" style="212" customWidth="1"/>
    <col min="15" max="15" width="9.42578125" customWidth="1"/>
    <col min="16" max="16" width="12.85546875" bestFit="1" customWidth="1"/>
    <col min="17" max="17" width="12.28515625" bestFit="1" customWidth="1"/>
  </cols>
  <sheetData>
    <row r="1" spans="1:18" s="3" customFormat="1" ht="30" customHeight="1" x14ac:dyDescent="0.2">
      <c r="A1" s="292" t="s">
        <v>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</row>
    <row r="2" spans="1:18" s="3" customFormat="1" ht="25.5" customHeight="1" x14ac:dyDescent="0.2">
      <c r="A2" s="297" t="s">
        <v>139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8" s="3" customFormat="1" ht="32.25" customHeight="1" x14ac:dyDescent="0.2">
      <c r="A3" s="50" t="s">
        <v>151</v>
      </c>
      <c r="B3" s="50" t="s">
        <v>152</v>
      </c>
      <c r="C3" s="50" t="s">
        <v>153</v>
      </c>
      <c r="D3" s="50" t="s">
        <v>154</v>
      </c>
      <c r="E3" s="50"/>
      <c r="F3" s="44" t="s">
        <v>150</v>
      </c>
      <c r="G3" s="237" t="s">
        <v>255</v>
      </c>
      <c r="H3" s="237" t="s">
        <v>241</v>
      </c>
      <c r="I3" s="238" t="s">
        <v>242</v>
      </c>
      <c r="J3" s="237" t="s">
        <v>256</v>
      </c>
      <c r="K3" s="238" t="s">
        <v>244</v>
      </c>
      <c r="L3" s="237" t="s">
        <v>243</v>
      </c>
      <c r="M3" s="238" t="s">
        <v>245</v>
      </c>
      <c r="N3" s="237" t="s">
        <v>257</v>
      </c>
      <c r="O3" s="238" t="s">
        <v>258</v>
      </c>
    </row>
    <row r="4" spans="1:18" s="3" customFormat="1" ht="21.6" customHeight="1" x14ac:dyDescent="0.2">
      <c r="A4" s="27">
        <v>6</v>
      </c>
      <c r="B4" s="51"/>
      <c r="C4" s="51"/>
      <c r="D4" s="51"/>
      <c r="E4" s="51"/>
      <c r="F4" s="10" t="s">
        <v>29</v>
      </c>
      <c r="G4" s="257">
        <f>G5+G16+G24+G29+G33</f>
        <v>341687370.18000001</v>
      </c>
      <c r="H4" s="68">
        <f>H5+H16+H24+H29+H33</f>
        <v>367759140</v>
      </c>
      <c r="I4" s="69">
        <f>H4/G4*100</f>
        <v>107.63029953558583</v>
      </c>
      <c r="J4" s="68">
        <f>J5+J16+J24+J29+J33</f>
        <v>393980714</v>
      </c>
      <c r="K4" s="69">
        <f t="shared" ref="K4:K10" si="0">J4/H4*100</f>
        <v>107.13009444170443</v>
      </c>
      <c r="L4" s="68">
        <f>L5+L16+L24+L29+L33</f>
        <v>433457200</v>
      </c>
      <c r="M4" s="69">
        <f>L4/J4*100</f>
        <v>110.01990315698549</v>
      </c>
      <c r="N4" s="68">
        <f>N5+N16+N24+N29+N33</f>
        <v>450951116</v>
      </c>
      <c r="O4" s="69">
        <f>N4/L4*100</f>
        <v>104.03590389085704</v>
      </c>
      <c r="P4" s="4"/>
      <c r="Q4" s="4"/>
    </row>
    <row r="5" spans="1:18" s="30" customFormat="1" ht="15" customHeight="1" x14ac:dyDescent="0.2">
      <c r="A5" s="38"/>
      <c r="B5" s="45">
        <v>63</v>
      </c>
      <c r="C5" s="45"/>
      <c r="D5" s="45"/>
      <c r="E5" s="45"/>
      <c r="F5" s="45" t="s">
        <v>125</v>
      </c>
      <c r="G5" s="257">
        <f>G6+G8+G11</f>
        <v>9972985.459999999</v>
      </c>
      <c r="H5" s="224">
        <f>H6+H8+H11</f>
        <v>5858981</v>
      </c>
      <c r="I5" s="69">
        <f>H5/G5*100</f>
        <v>58.748516414662468</v>
      </c>
      <c r="J5" s="224">
        <f>J6+J8+J11</f>
        <v>11043719</v>
      </c>
      <c r="K5" s="69">
        <f t="shared" si="0"/>
        <v>188.49214564785242</v>
      </c>
      <c r="L5" s="224">
        <f>L6+L8+L11</f>
        <v>16560205</v>
      </c>
      <c r="M5" s="69">
        <f>L5/J5*100</f>
        <v>149.95134338351056</v>
      </c>
      <c r="N5" s="224">
        <f>N6+N8+N11</f>
        <v>16059086</v>
      </c>
      <c r="O5" s="69">
        <f>N5/L5*100</f>
        <v>96.973956542204647</v>
      </c>
      <c r="P5" s="223"/>
      <c r="Q5" s="223"/>
    </row>
    <row r="6" spans="1:18" s="30" customFormat="1" ht="13.15" customHeight="1" x14ac:dyDescent="0.2">
      <c r="A6" s="38"/>
      <c r="B6" s="45"/>
      <c r="C6" s="45">
        <v>632</v>
      </c>
      <c r="D6" s="45"/>
      <c r="E6" s="45"/>
      <c r="F6" s="45" t="s">
        <v>116</v>
      </c>
      <c r="G6" s="257">
        <f>G7</f>
        <v>5002.37</v>
      </c>
      <c r="H6" s="224">
        <f>H7</f>
        <v>28580</v>
      </c>
      <c r="I6" s="69">
        <f>H6/G6*100</f>
        <v>571.32918996395711</v>
      </c>
      <c r="J6" s="224">
        <f>J7</f>
        <v>43660</v>
      </c>
      <c r="K6" s="69">
        <f t="shared" si="0"/>
        <v>152.76417074877537</v>
      </c>
      <c r="L6" s="224">
        <f>L7</f>
        <v>43660</v>
      </c>
      <c r="M6" s="69">
        <f t="shared" ref="M6:M7" si="1">L6/J6*100</f>
        <v>100</v>
      </c>
      <c r="N6" s="224">
        <f>N7</f>
        <v>40460</v>
      </c>
      <c r="O6" s="69">
        <f t="shared" ref="O6:O7" si="2">N6/L6*100</f>
        <v>92.670636738433359</v>
      </c>
      <c r="P6" s="223"/>
      <c r="Q6" s="223"/>
      <c r="R6" s="223"/>
    </row>
    <row r="7" spans="1:18" s="30" customFormat="1" ht="14.25" customHeight="1" x14ac:dyDescent="0.2">
      <c r="A7" s="38"/>
      <c r="B7" s="45"/>
      <c r="C7" s="45"/>
      <c r="D7" s="73">
        <v>6321</v>
      </c>
      <c r="E7" s="73"/>
      <c r="F7" s="73" t="s">
        <v>117</v>
      </c>
      <c r="G7" s="258">
        <v>5002.37</v>
      </c>
      <c r="H7" s="225">
        <v>28580</v>
      </c>
      <c r="I7" s="226">
        <f>H7/G7*100</f>
        <v>571.32918996395711</v>
      </c>
      <c r="J7" s="225">
        <v>43660</v>
      </c>
      <c r="K7" s="226">
        <f t="shared" si="0"/>
        <v>152.76417074877537</v>
      </c>
      <c r="L7" s="225">
        <v>43660</v>
      </c>
      <c r="M7" s="226">
        <f t="shared" si="1"/>
        <v>100</v>
      </c>
      <c r="N7" s="225">
        <v>40460</v>
      </c>
      <c r="O7" s="226">
        <f t="shared" si="2"/>
        <v>92.670636738433359</v>
      </c>
    </row>
    <row r="8" spans="1:18" s="30" customFormat="1" ht="14.25" customHeight="1" x14ac:dyDescent="0.2">
      <c r="A8" s="38"/>
      <c r="B8" s="45"/>
      <c r="C8" s="45">
        <v>633</v>
      </c>
      <c r="D8" s="45"/>
      <c r="E8" s="45"/>
      <c r="F8" s="45" t="s">
        <v>126</v>
      </c>
      <c r="G8" s="257">
        <f>G10</f>
        <v>1074822.99</v>
      </c>
      <c r="H8" s="224">
        <f>H10</f>
        <v>1051830</v>
      </c>
      <c r="I8" s="70">
        <f t="shared" ref="I8:I19" si="3">H8/G8*100</f>
        <v>97.860764961865954</v>
      </c>
      <c r="J8" s="224">
        <f>J10</f>
        <v>998574</v>
      </c>
      <c r="K8" s="70">
        <f t="shared" si="0"/>
        <v>94.936824391774337</v>
      </c>
      <c r="L8" s="224">
        <f>L10</f>
        <v>1005545</v>
      </c>
      <c r="M8" s="70">
        <f>L8/J8*100</f>
        <v>100.69809548416042</v>
      </c>
      <c r="N8" s="224">
        <f>N10</f>
        <v>1018626</v>
      </c>
      <c r="O8" s="69">
        <f>N8/L8*100</f>
        <v>101.30088658389231</v>
      </c>
      <c r="Q8" s="223"/>
    </row>
    <row r="9" spans="1:18" s="37" customFormat="1" x14ac:dyDescent="0.2">
      <c r="A9" s="36"/>
      <c r="B9" s="73"/>
      <c r="C9" s="73"/>
      <c r="D9" s="73">
        <v>6331</v>
      </c>
      <c r="E9" s="73"/>
      <c r="F9" s="73" t="s">
        <v>127</v>
      </c>
      <c r="G9" s="253">
        <f>G10</f>
        <v>1074822.99</v>
      </c>
      <c r="H9" s="225">
        <f>H10</f>
        <v>1051830</v>
      </c>
      <c r="I9" s="226">
        <f t="shared" si="3"/>
        <v>97.860764961865954</v>
      </c>
      <c r="J9" s="225">
        <f>J10</f>
        <v>998574</v>
      </c>
      <c r="K9" s="226">
        <f t="shared" si="0"/>
        <v>94.936824391774337</v>
      </c>
      <c r="L9" s="225">
        <f>L10</f>
        <v>1005545</v>
      </c>
      <c r="M9" s="226">
        <f>L9/J9*100</f>
        <v>100.69809548416042</v>
      </c>
      <c r="N9" s="225">
        <f>N10</f>
        <v>1018626</v>
      </c>
      <c r="O9" s="226">
        <f>N9/L9*100</f>
        <v>101.30088658389231</v>
      </c>
    </row>
    <row r="10" spans="1:18" s="37" customFormat="1" x14ac:dyDescent="0.2">
      <c r="A10" s="36"/>
      <c r="B10" s="73"/>
      <c r="C10" s="73"/>
      <c r="D10" s="73"/>
      <c r="E10" s="73">
        <v>63311</v>
      </c>
      <c r="F10" s="73" t="s">
        <v>252</v>
      </c>
      <c r="G10" s="258">
        <v>1074822.99</v>
      </c>
      <c r="H10" s="225">
        <v>1051830</v>
      </c>
      <c r="I10" s="226">
        <f t="shared" si="3"/>
        <v>97.860764961865954</v>
      </c>
      <c r="J10" s="225">
        <v>998574</v>
      </c>
      <c r="K10" s="226">
        <f t="shared" si="0"/>
        <v>94.936824391774337</v>
      </c>
      <c r="L10" s="225">
        <v>1005545</v>
      </c>
      <c r="M10" s="226">
        <f>L10/J10*100</f>
        <v>100.69809548416042</v>
      </c>
      <c r="N10" s="225">
        <v>1018626</v>
      </c>
      <c r="O10" s="226">
        <f>N10/L10*100</f>
        <v>101.30088658389231</v>
      </c>
    </row>
    <row r="11" spans="1:18" s="30" customFormat="1" ht="13.15" customHeight="1" x14ac:dyDescent="0.2">
      <c r="A11" s="38"/>
      <c r="B11" s="45"/>
      <c r="C11" s="45">
        <v>638</v>
      </c>
      <c r="D11" s="45"/>
      <c r="E11" s="45"/>
      <c r="F11" s="45" t="s">
        <v>166</v>
      </c>
      <c r="G11" s="257">
        <f>G13+G15</f>
        <v>8893160.0999999996</v>
      </c>
      <c r="H11" s="72">
        <f t="shared" ref="H11" si="4">H12+H14</f>
        <v>4778571</v>
      </c>
      <c r="I11" s="70">
        <f t="shared" si="3"/>
        <v>53.733104388843735</v>
      </c>
      <c r="J11" s="72">
        <f t="shared" ref="J11" si="5">J12+J14</f>
        <v>10001485</v>
      </c>
      <c r="K11" s="70">
        <f>J11/H11*100</f>
        <v>209.29865853201721</v>
      </c>
      <c r="L11" s="72">
        <f t="shared" ref="L11" si="6">L12+L14</f>
        <v>15511000</v>
      </c>
      <c r="M11" s="70">
        <f t="shared" ref="M11:M35" si="7">L11/J11*100</f>
        <v>155.08696958501662</v>
      </c>
      <c r="N11" s="72">
        <f t="shared" ref="N11" si="8">N12+N14</f>
        <v>15000000</v>
      </c>
      <c r="O11" s="70">
        <f t="shared" ref="O11:O35" si="9">N11/L11*100</f>
        <v>96.705563793436909</v>
      </c>
    </row>
    <row r="12" spans="1:18" s="37" customFormat="1" ht="12.75" customHeight="1" x14ac:dyDescent="0.2">
      <c r="A12" s="36"/>
      <c r="B12" s="73"/>
      <c r="C12" s="73"/>
      <c r="D12" s="73">
        <v>6381</v>
      </c>
      <c r="E12" s="73"/>
      <c r="F12" s="73" t="s">
        <v>167</v>
      </c>
      <c r="G12" s="253">
        <f>G13</f>
        <v>4641814.8499999996</v>
      </c>
      <c r="H12" s="71">
        <f>H13</f>
        <v>3863886</v>
      </c>
      <c r="I12" s="226">
        <f t="shared" si="3"/>
        <v>83.240847057913143</v>
      </c>
      <c r="J12" s="71">
        <f>J13</f>
        <v>284000</v>
      </c>
      <c r="K12" s="226">
        <f>J12/H12*100</f>
        <v>7.3501133315009808</v>
      </c>
      <c r="L12" s="71">
        <f>L13</f>
        <v>775500</v>
      </c>
      <c r="M12" s="226">
        <f t="shared" si="7"/>
        <v>273.06338028169017</v>
      </c>
      <c r="N12" s="71">
        <f>N13</f>
        <v>1500000</v>
      </c>
      <c r="O12" s="226">
        <f t="shared" si="9"/>
        <v>193.42359767891685</v>
      </c>
    </row>
    <row r="13" spans="1:18" s="37" customFormat="1" ht="25.5" x14ac:dyDescent="0.2">
      <c r="A13" s="36"/>
      <c r="B13" s="73"/>
      <c r="C13" s="73"/>
      <c r="D13" s="73"/>
      <c r="E13" s="73">
        <v>63811</v>
      </c>
      <c r="F13" s="73" t="s">
        <v>250</v>
      </c>
      <c r="G13" s="258">
        <v>4641814.8499999996</v>
      </c>
      <c r="H13" s="71">
        <v>3863886</v>
      </c>
      <c r="I13" s="226">
        <f t="shared" si="3"/>
        <v>83.240847057913143</v>
      </c>
      <c r="J13" s="71">
        <v>284000</v>
      </c>
      <c r="K13" s="226">
        <f>J13/H13*100</f>
        <v>7.3501133315009808</v>
      </c>
      <c r="L13" s="71">
        <v>775500</v>
      </c>
      <c r="M13" s="226">
        <f t="shared" si="7"/>
        <v>273.06338028169017</v>
      </c>
      <c r="N13" s="71">
        <v>1500000</v>
      </c>
      <c r="O13" s="226">
        <f t="shared" si="9"/>
        <v>193.42359767891685</v>
      </c>
    </row>
    <row r="14" spans="1:18" s="37" customFormat="1" ht="13.5" customHeight="1" x14ac:dyDescent="0.2">
      <c r="A14" s="36"/>
      <c r="B14" s="73"/>
      <c r="C14" s="73"/>
      <c r="D14" s="73">
        <v>6382</v>
      </c>
      <c r="E14" s="73"/>
      <c r="F14" s="73" t="s">
        <v>168</v>
      </c>
      <c r="G14" s="253">
        <f>G15</f>
        <v>4251345.25</v>
      </c>
      <c r="H14" s="71">
        <f>H15</f>
        <v>914685</v>
      </c>
      <c r="I14" s="226">
        <f t="shared" si="3"/>
        <v>21.515189809625554</v>
      </c>
      <c r="J14" s="71">
        <f>J15</f>
        <v>9717485</v>
      </c>
      <c r="K14" s="226">
        <f>J14/H14*100</f>
        <v>1062.3859580074015</v>
      </c>
      <c r="L14" s="71">
        <f>L15</f>
        <v>14735500</v>
      </c>
      <c r="M14" s="226">
        <f t="shared" si="7"/>
        <v>151.63903005767438</v>
      </c>
      <c r="N14" s="71">
        <f>N15</f>
        <v>13500000</v>
      </c>
      <c r="O14" s="226">
        <f t="shared" si="9"/>
        <v>91.615486410369513</v>
      </c>
    </row>
    <row r="15" spans="1:18" s="37" customFormat="1" ht="25.5" x14ac:dyDescent="0.2">
      <c r="A15" s="36"/>
      <c r="B15" s="73"/>
      <c r="C15" s="73"/>
      <c r="D15" s="73"/>
      <c r="E15" s="73">
        <v>63821</v>
      </c>
      <c r="F15" s="73" t="s">
        <v>251</v>
      </c>
      <c r="G15" s="258">
        <v>4251345.25</v>
      </c>
      <c r="H15" s="71">
        <v>914685</v>
      </c>
      <c r="I15" s="226">
        <f t="shared" si="3"/>
        <v>21.515189809625554</v>
      </c>
      <c r="J15" s="71">
        <v>9717485</v>
      </c>
      <c r="K15" s="226">
        <f>J15/H15*100</f>
        <v>1062.3859580074015</v>
      </c>
      <c r="L15" s="71">
        <v>14735500</v>
      </c>
      <c r="M15" s="226">
        <f t="shared" si="7"/>
        <v>151.63903005767438</v>
      </c>
      <c r="N15" s="71">
        <v>13500000</v>
      </c>
      <c r="O15" s="226">
        <f t="shared" si="9"/>
        <v>91.615486410369513</v>
      </c>
    </row>
    <row r="16" spans="1:18" s="3" customFormat="1" ht="13.5" customHeight="1" x14ac:dyDescent="0.2">
      <c r="A16" s="52"/>
      <c r="B16" s="45">
        <v>64</v>
      </c>
      <c r="C16" s="114"/>
      <c r="D16" s="114"/>
      <c r="E16" s="114"/>
      <c r="F16" s="115" t="s">
        <v>30</v>
      </c>
      <c r="G16" s="257">
        <f>G17+G22</f>
        <v>310015.90999999992</v>
      </c>
      <c r="H16" s="224">
        <f>H17+H22</f>
        <v>505665</v>
      </c>
      <c r="I16" s="70">
        <f t="shared" si="3"/>
        <v>163.10937074165003</v>
      </c>
      <c r="J16" s="224">
        <f>J17+J22</f>
        <v>929730</v>
      </c>
      <c r="K16" s="70">
        <f t="shared" ref="K16:K35" si="10">J16/H16*100</f>
        <v>183.86283408976297</v>
      </c>
      <c r="L16" s="224">
        <f>L17+L22</f>
        <v>929730</v>
      </c>
      <c r="M16" s="70">
        <f t="shared" si="7"/>
        <v>100</v>
      </c>
      <c r="N16" s="224">
        <f>N17+N22</f>
        <v>929765</v>
      </c>
      <c r="O16" s="70">
        <f t="shared" si="9"/>
        <v>100.00376453378938</v>
      </c>
    </row>
    <row r="17" spans="1:15" s="3" customFormat="1" ht="13.5" customHeight="1" x14ac:dyDescent="0.2">
      <c r="A17" s="52"/>
      <c r="B17" s="114"/>
      <c r="C17" s="45">
        <v>641</v>
      </c>
      <c r="D17" s="114"/>
      <c r="E17" s="114"/>
      <c r="F17" s="115" t="s">
        <v>31</v>
      </c>
      <c r="G17" s="257">
        <f>SUM(G18:G21)</f>
        <v>310015.90999999992</v>
      </c>
      <c r="H17" s="72">
        <f>SUM(H18:H21)</f>
        <v>505000</v>
      </c>
      <c r="I17" s="70">
        <f t="shared" si="3"/>
        <v>162.89486562157413</v>
      </c>
      <c r="J17" s="72">
        <f>SUM(J18:J21)</f>
        <v>929065</v>
      </c>
      <c r="K17" s="70">
        <f t="shared" si="10"/>
        <v>183.97326732673267</v>
      </c>
      <c r="L17" s="72">
        <f>SUM(L18:L21)</f>
        <v>929065</v>
      </c>
      <c r="M17" s="70">
        <f t="shared" si="7"/>
        <v>100</v>
      </c>
      <c r="N17" s="72">
        <f>SUM(N18:N21)</f>
        <v>929100</v>
      </c>
      <c r="O17" s="70">
        <f t="shared" si="9"/>
        <v>100.00376722834248</v>
      </c>
    </row>
    <row r="18" spans="1:15" s="33" customFormat="1" ht="13.5" customHeight="1" x14ac:dyDescent="0.2">
      <c r="A18" s="53"/>
      <c r="B18" s="116"/>
      <c r="C18" s="116"/>
      <c r="D18" s="116">
        <v>6413</v>
      </c>
      <c r="E18" s="116"/>
      <c r="F18" s="117" t="s">
        <v>32</v>
      </c>
      <c r="G18" s="258">
        <v>8186.67</v>
      </c>
      <c r="H18" s="71">
        <v>50000</v>
      </c>
      <c r="I18" s="226">
        <f t="shared" si="3"/>
        <v>610.74893699147515</v>
      </c>
      <c r="J18" s="71">
        <v>132725</v>
      </c>
      <c r="K18" s="226">
        <f t="shared" si="10"/>
        <v>265.45</v>
      </c>
      <c r="L18" s="71">
        <v>132725</v>
      </c>
      <c r="M18" s="226">
        <f t="shared" si="7"/>
        <v>100</v>
      </c>
      <c r="N18" s="71">
        <v>132760</v>
      </c>
      <c r="O18" s="226">
        <f t="shared" si="9"/>
        <v>100.02637031456018</v>
      </c>
    </row>
    <row r="19" spans="1:15" s="33" customFormat="1" ht="13.5" customHeight="1" x14ac:dyDescent="0.2">
      <c r="A19" s="53"/>
      <c r="B19" s="116"/>
      <c r="C19" s="116"/>
      <c r="D19" s="116">
        <v>6414</v>
      </c>
      <c r="E19" s="116"/>
      <c r="F19" s="117" t="s">
        <v>33</v>
      </c>
      <c r="G19" s="258">
        <v>287965.03999999998</v>
      </c>
      <c r="H19" s="71">
        <v>400000</v>
      </c>
      <c r="I19" s="226">
        <f t="shared" si="3"/>
        <v>138.9057505036028</v>
      </c>
      <c r="J19" s="71">
        <v>663615</v>
      </c>
      <c r="K19" s="226">
        <f t="shared" si="10"/>
        <v>165.90375</v>
      </c>
      <c r="L19" s="71">
        <v>663615</v>
      </c>
      <c r="M19" s="226">
        <f t="shared" si="7"/>
        <v>100</v>
      </c>
      <c r="N19" s="71">
        <v>663615</v>
      </c>
      <c r="O19" s="226">
        <f t="shared" si="9"/>
        <v>100</v>
      </c>
    </row>
    <row r="20" spans="1:15" s="35" customFormat="1" ht="25.5" x14ac:dyDescent="0.2">
      <c r="A20" s="54"/>
      <c r="B20" s="74"/>
      <c r="C20" s="74"/>
      <c r="D20" s="74">
        <v>6415</v>
      </c>
      <c r="E20" s="74"/>
      <c r="F20" s="101" t="s">
        <v>171</v>
      </c>
      <c r="G20" s="258">
        <v>0.41</v>
      </c>
      <c r="H20" s="71">
        <v>5000</v>
      </c>
      <c r="I20" s="226" t="s">
        <v>120</v>
      </c>
      <c r="J20" s="71">
        <v>0</v>
      </c>
      <c r="K20" s="226">
        <f t="shared" si="10"/>
        <v>0</v>
      </c>
      <c r="L20" s="71">
        <v>0</v>
      </c>
      <c r="M20" s="226" t="s">
        <v>120</v>
      </c>
      <c r="N20" s="71">
        <v>0</v>
      </c>
      <c r="O20" s="226" t="s">
        <v>120</v>
      </c>
    </row>
    <row r="21" spans="1:15" s="35" customFormat="1" ht="14.25" customHeight="1" x14ac:dyDescent="0.2">
      <c r="A21" s="54"/>
      <c r="B21" s="74"/>
      <c r="C21" s="74"/>
      <c r="D21" s="74">
        <v>6419</v>
      </c>
      <c r="E21" s="74"/>
      <c r="F21" s="101" t="s">
        <v>121</v>
      </c>
      <c r="G21" s="258">
        <v>13863.79</v>
      </c>
      <c r="H21" s="71">
        <v>50000</v>
      </c>
      <c r="I21" s="226">
        <f>H21/G21*100</f>
        <v>360.65174097414916</v>
      </c>
      <c r="J21" s="71">
        <v>132725</v>
      </c>
      <c r="K21" s="226">
        <f t="shared" si="10"/>
        <v>265.45</v>
      </c>
      <c r="L21" s="71">
        <v>132725</v>
      </c>
      <c r="M21" s="226">
        <f t="shared" si="7"/>
        <v>100</v>
      </c>
      <c r="N21" s="71">
        <v>132725</v>
      </c>
      <c r="O21" s="226">
        <f t="shared" si="9"/>
        <v>100</v>
      </c>
    </row>
    <row r="22" spans="1:15" s="35" customFormat="1" x14ac:dyDescent="0.2">
      <c r="A22" s="54"/>
      <c r="B22" s="74"/>
      <c r="C22" s="118">
        <v>643</v>
      </c>
      <c r="D22" s="74"/>
      <c r="E22" s="74"/>
      <c r="F22" s="100" t="s">
        <v>158</v>
      </c>
      <c r="G22" s="257">
        <f>G23</f>
        <v>0</v>
      </c>
      <c r="H22" s="72">
        <f>H23</f>
        <v>665</v>
      </c>
      <c r="I22" s="70" t="s">
        <v>120</v>
      </c>
      <c r="J22" s="72">
        <f>J23</f>
        <v>665</v>
      </c>
      <c r="K22" s="70">
        <f t="shared" si="10"/>
        <v>100</v>
      </c>
      <c r="L22" s="72">
        <f>L23</f>
        <v>665</v>
      </c>
      <c r="M22" s="70">
        <f t="shared" si="7"/>
        <v>100</v>
      </c>
      <c r="N22" s="72">
        <f>N23</f>
        <v>665</v>
      </c>
      <c r="O22" s="70">
        <f t="shared" si="9"/>
        <v>100</v>
      </c>
    </row>
    <row r="23" spans="1:15" s="35" customFormat="1" ht="25.5" x14ac:dyDescent="0.2">
      <c r="A23" s="54"/>
      <c r="B23" s="74"/>
      <c r="C23" s="74"/>
      <c r="D23" s="74">
        <v>6436</v>
      </c>
      <c r="E23" s="74"/>
      <c r="F23" s="101" t="s">
        <v>159</v>
      </c>
      <c r="G23" s="258">
        <v>0</v>
      </c>
      <c r="H23" s="71">
        <v>665</v>
      </c>
      <c r="I23" s="226" t="s">
        <v>120</v>
      </c>
      <c r="J23" s="71">
        <v>665</v>
      </c>
      <c r="K23" s="226">
        <f t="shared" si="10"/>
        <v>100</v>
      </c>
      <c r="L23" s="71">
        <v>665</v>
      </c>
      <c r="M23" s="226">
        <f t="shared" si="7"/>
        <v>100</v>
      </c>
      <c r="N23" s="71">
        <v>665</v>
      </c>
      <c r="O23" s="226">
        <f t="shared" si="9"/>
        <v>100</v>
      </c>
    </row>
    <row r="24" spans="1:15" s="3" customFormat="1" ht="27" customHeight="1" x14ac:dyDescent="0.2">
      <c r="A24" s="52"/>
      <c r="B24" s="45">
        <v>65</v>
      </c>
      <c r="C24" s="114"/>
      <c r="D24" s="114"/>
      <c r="E24" s="114"/>
      <c r="F24" s="115" t="s">
        <v>95</v>
      </c>
      <c r="G24" s="257">
        <f>G25+G27</f>
        <v>331350965.24000001</v>
      </c>
      <c r="H24" s="72">
        <f>H25+H27</f>
        <v>361118914</v>
      </c>
      <c r="I24" s="70">
        <f t="shared" ref="I24:I30" si="11">H24/G24*100</f>
        <v>108.98381229655958</v>
      </c>
      <c r="J24" s="72">
        <f>J25+J27</f>
        <v>381715140</v>
      </c>
      <c r="K24" s="70">
        <f t="shared" si="10"/>
        <v>105.70344703683952</v>
      </c>
      <c r="L24" s="72">
        <f>L25+L27</f>
        <v>415675140</v>
      </c>
      <c r="M24" s="70">
        <f t="shared" si="7"/>
        <v>108.89668667582848</v>
      </c>
      <c r="N24" s="72">
        <f>N25+N27</f>
        <v>433670140</v>
      </c>
      <c r="O24" s="70">
        <f t="shared" si="9"/>
        <v>104.32910180772417</v>
      </c>
    </row>
    <row r="25" spans="1:15" s="3" customFormat="1" ht="13.5" customHeight="1" x14ac:dyDescent="0.2">
      <c r="A25" s="52"/>
      <c r="B25" s="114"/>
      <c r="C25" s="45">
        <v>651</v>
      </c>
      <c r="D25" s="114"/>
      <c r="E25" s="114"/>
      <c r="F25" s="115" t="s">
        <v>96</v>
      </c>
      <c r="G25" s="257">
        <f t="shared" ref="G25:N25" si="12">G26</f>
        <v>190282427.16999999</v>
      </c>
      <c r="H25" s="72">
        <f t="shared" si="12"/>
        <v>184680631</v>
      </c>
      <c r="I25" s="70">
        <f t="shared" si="11"/>
        <v>97.056062268432555</v>
      </c>
      <c r="J25" s="72">
        <f t="shared" si="12"/>
        <v>195725140</v>
      </c>
      <c r="K25" s="70">
        <f t="shared" si="10"/>
        <v>105.98032881964758</v>
      </c>
      <c r="L25" s="72">
        <f t="shared" si="12"/>
        <v>205305140</v>
      </c>
      <c r="M25" s="70">
        <f t="shared" si="7"/>
        <v>104.89461905609059</v>
      </c>
      <c r="N25" s="72">
        <f t="shared" si="12"/>
        <v>205840140</v>
      </c>
      <c r="O25" s="70">
        <f t="shared" si="9"/>
        <v>100.26058772810072</v>
      </c>
    </row>
    <row r="26" spans="1:15" s="41" customFormat="1" ht="13.5" customHeight="1" x14ac:dyDescent="0.2">
      <c r="A26" s="55"/>
      <c r="B26" s="55"/>
      <c r="C26" s="55"/>
      <c r="D26" s="116">
        <v>6514</v>
      </c>
      <c r="E26" s="116"/>
      <c r="F26" s="119" t="s">
        <v>97</v>
      </c>
      <c r="G26" s="258">
        <v>190282427.16999999</v>
      </c>
      <c r="H26" s="95">
        <v>184680631</v>
      </c>
      <c r="I26" s="226">
        <f t="shared" si="11"/>
        <v>97.056062268432555</v>
      </c>
      <c r="J26" s="95">
        <v>195725140</v>
      </c>
      <c r="K26" s="226">
        <f t="shared" si="10"/>
        <v>105.98032881964758</v>
      </c>
      <c r="L26" s="95">
        <v>205305140</v>
      </c>
      <c r="M26" s="226">
        <f t="shared" si="7"/>
        <v>104.89461905609059</v>
      </c>
      <c r="N26" s="95">
        <v>205840140</v>
      </c>
      <c r="O26" s="226">
        <f t="shared" si="9"/>
        <v>100.26058772810072</v>
      </c>
    </row>
    <row r="27" spans="1:15" s="3" customFormat="1" ht="13.5" customHeight="1" x14ac:dyDescent="0.2">
      <c r="A27" s="52"/>
      <c r="B27" s="114"/>
      <c r="C27" s="45">
        <v>652</v>
      </c>
      <c r="D27" s="114"/>
      <c r="E27" s="114"/>
      <c r="F27" s="99" t="s">
        <v>74</v>
      </c>
      <c r="G27" s="257">
        <f t="shared" ref="G27:N27" si="13">G28</f>
        <v>141068538.06999999</v>
      </c>
      <c r="H27" s="72">
        <f t="shared" si="13"/>
        <v>176438283</v>
      </c>
      <c r="I27" s="70">
        <f t="shared" si="11"/>
        <v>125.07273798531115</v>
      </c>
      <c r="J27" s="72">
        <f t="shared" si="13"/>
        <v>185990000</v>
      </c>
      <c r="K27" s="70">
        <f t="shared" si="10"/>
        <v>105.41363066880444</v>
      </c>
      <c r="L27" s="72">
        <f t="shared" si="13"/>
        <v>210370000</v>
      </c>
      <c r="M27" s="70">
        <f t="shared" si="7"/>
        <v>113.1082316253562</v>
      </c>
      <c r="N27" s="72">
        <f t="shared" si="13"/>
        <v>227830000</v>
      </c>
      <c r="O27" s="70">
        <f t="shared" si="9"/>
        <v>108.29966249940581</v>
      </c>
    </row>
    <row r="28" spans="1:15" s="32" customFormat="1" ht="12.75" customHeight="1" x14ac:dyDescent="0.2">
      <c r="A28" s="56"/>
      <c r="B28" s="120"/>
      <c r="C28" s="121"/>
      <c r="D28" s="116">
        <v>6526</v>
      </c>
      <c r="E28" s="116"/>
      <c r="F28" s="117" t="s">
        <v>35</v>
      </c>
      <c r="G28" s="258">
        <v>141068538.06999999</v>
      </c>
      <c r="H28" s="71">
        <v>176438283</v>
      </c>
      <c r="I28" s="226">
        <f t="shared" si="11"/>
        <v>125.07273798531115</v>
      </c>
      <c r="J28" s="71">
        <v>185990000</v>
      </c>
      <c r="K28" s="226">
        <f t="shared" si="10"/>
        <v>105.41363066880444</v>
      </c>
      <c r="L28" s="71">
        <v>210370000</v>
      </c>
      <c r="M28" s="226">
        <f t="shared" si="7"/>
        <v>113.1082316253562</v>
      </c>
      <c r="N28" s="71">
        <v>227830000</v>
      </c>
      <c r="O28" s="226">
        <f t="shared" si="9"/>
        <v>108.29966249940581</v>
      </c>
    </row>
    <row r="29" spans="1:15" s="34" customFormat="1" ht="25.5" x14ac:dyDescent="0.2">
      <c r="A29" s="57"/>
      <c r="B29" s="118">
        <v>66</v>
      </c>
      <c r="C29" s="118"/>
      <c r="D29" s="118"/>
      <c r="E29" s="118"/>
      <c r="F29" s="100" t="s">
        <v>99</v>
      </c>
      <c r="G29" s="257">
        <f t="shared" ref="G29" si="14">G30</f>
        <v>10686.84</v>
      </c>
      <c r="H29" s="72">
        <f>H30</f>
        <v>10135</v>
      </c>
      <c r="I29" s="70">
        <f t="shared" si="11"/>
        <v>94.836265912093751</v>
      </c>
      <c r="J29" s="72">
        <f>J30</f>
        <v>26680</v>
      </c>
      <c r="K29" s="70">
        <f t="shared" si="10"/>
        <v>263.24617661568823</v>
      </c>
      <c r="L29" s="72">
        <f>L30</f>
        <v>26680</v>
      </c>
      <c r="M29" s="70">
        <f t="shared" si="7"/>
        <v>100</v>
      </c>
      <c r="N29" s="72">
        <f>N30</f>
        <v>26680</v>
      </c>
      <c r="O29" s="70">
        <f t="shared" si="9"/>
        <v>100</v>
      </c>
    </row>
    <row r="30" spans="1:15" s="34" customFormat="1" ht="12.75" customHeight="1" x14ac:dyDescent="0.2">
      <c r="A30" s="57"/>
      <c r="B30" s="118"/>
      <c r="C30" s="118">
        <v>661</v>
      </c>
      <c r="D30" s="118"/>
      <c r="E30" s="118"/>
      <c r="F30" s="100" t="s">
        <v>100</v>
      </c>
      <c r="G30" s="257">
        <f t="shared" ref="G30:H30" si="15">G31+G32</f>
        <v>10686.84</v>
      </c>
      <c r="H30" s="72">
        <f t="shared" si="15"/>
        <v>10135</v>
      </c>
      <c r="I30" s="70">
        <f t="shared" si="11"/>
        <v>94.836265912093751</v>
      </c>
      <c r="J30" s="72">
        <f t="shared" ref="J30:L30" si="16">J31+J32</f>
        <v>26680</v>
      </c>
      <c r="K30" s="70">
        <f t="shared" si="10"/>
        <v>263.24617661568823</v>
      </c>
      <c r="L30" s="72">
        <f t="shared" si="16"/>
        <v>26680</v>
      </c>
      <c r="M30" s="70">
        <f t="shared" si="7"/>
        <v>100</v>
      </c>
      <c r="N30" s="72">
        <f t="shared" ref="N30" si="17">N31+N32</f>
        <v>26680</v>
      </c>
      <c r="O30" s="70">
        <f t="shared" si="9"/>
        <v>100</v>
      </c>
    </row>
    <row r="31" spans="1:15" s="34" customFormat="1" ht="12.75" customHeight="1" x14ac:dyDescent="0.2">
      <c r="A31" s="57"/>
      <c r="B31" s="118"/>
      <c r="C31" s="118"/>
      <c r="D31" s="74">
        <v>6614</v>
      </c>
      <c r="E31" s="74"/>
      <c r="F31" s="101" t="s">
        <v>172</v>
      </c>
      <c r="G31" s="258">
        <v>0</v>
      </c>
      <c r="H31" s="71">
        <v>135</v>
      </c>
      <c r="I31" s="226" t="s">
        <v>120</v>
      </c>
      <c r="J31" s="71">
        <v>135</v>
      </c>
      <c r="K31" s="226">
        <f t="shared" si="10"/>
        <v>100</v>
      </c>
      <c r="L31" s="71">
        <v>135</v>
      </c>
      <c r="M31" s="226">
        <f t="shared" si="7"/>
        <v>100</v>
      </c>
      <c r="N31" s="71">
        <v>135</v>
      </c>
      <c r="O31" s="226">
        <f t="shared" si="9"/>
        <v>100</v>
      </c>
    </row>
    <row r="32" spans="1:15" s="35" customFormat="1" ht="12.75" customHeight="1" x14ac:dyDescent="0.2">
      <c r="A32" s="54"/>
      <c r="B32" s="74"/>
      <c r="C32" s="74"/>
      <c r="D32" s="74">
        <v>6615</v>
      </c>
      <c r="E32" s="74"/>
      <c r="F32" s="101" t="s">
        <v>101</v>
      </c>
      <c r="G32" s="258">
        <v>10686.84</v>
      </c>
      <c r="H32" s="71">
        <v>10000</v>
      </c>
      <c r="I32" s="226">
        <f>H32/G32*100</f>
        <v>93.573030006999261</v>
      </c>
      <c r="J32" s="71">
        <v>26545</v>
      </c>
      <c r="K32" s="226">
        <f t="shared" si="10"/>
        <v>265.45</v>
      </c>
      <c r="L32" s="71">
        <v>26545</v>
      </c>
      <c r="M32" s="226">
        <f t="shared" si="7"/>
        <v>100</v>
      </c>
      <c r="N32" s="71">
        <v>26545</v>
      </c>
      <c r="O32" s="226">
        <f t="shared" si="9"/>
        <v>100</v>
      </c>
    </row>
    <row r="33" spans="1:15" s="32" customFormat="1" ht="12.75" customHeight="1" x14ac:dyDescent="0.2">
      <c r="A33" s="56"/>
      <c r="B33" s="118">
        <v>68</v>
      </c>
      <c r="C33" s="118"/>
      <c r="D33" s="118"/>
      <c r="E33" s="118"/>
      <c r="F33" s="100" t="s">
        <v>111</v>
      </c>
      <c r="G33" s="257">
        <f t="shared" ref="G33:N34" si="18">G34</f>
        <v>42716.73</v>
      </c>
      <c r="H33" s="72">
        <f>H34</f>
        <v>265445</v>
      </c>
      <c r="I33" s="70">
        <f>H33/G33*100</f>
        <v>621.4075843352241</v>
      </c>
      <c r="J33" s="72">
        <f>J34</f>
        <v>265445</v>
      </c>
      <c r="K33" s="70">
        <f t="shared" si="10"/>
        <v>100</v>
      </c>
      <c r="L33" s="72">
        <f>L34</f>
        <v>265445</v>
      </c>
      <c r="M33" s="70">
        <f t="shared" si="7"/>
        <v>100</v>
      </c>
      <c r="N33" s="72">
        <f>N34</f>
        <v>265445</v>
      </c>
      <c r="O33" s="70">
        <f t="shared" si="9"/>
        <v>100</v>
      </c>
    </row>
    <row r="34" spans="1:15" s="3" customFormat="1" ht="13.5" customHeight="1" x14ac:dyDescent="0.2">
      <c r="A34" s="52"/>
      <c r="B34" s="114"/>
      <c r="C34" s="118">
        <v>683</v>
      </c>
      <c r="D34" s="118"/>
      <c r="E34" s="118"/>
      <c r="F34" s="100" t="s">
        <v>112</v>
      </c>
      <c r="G34" s="257">
        <f t="shared" si="18"/>
        <v>42716.73</v>
      </c>
      <c r="H34" s="72">
        <f t="shared" si="18"/>
        <v>265445</v>
      </c>
      <c r="I34" s="70">
        <f>H34/G34*100</f>
        <v>621.4075843352241</v>
      </c>
      <c r="J34" s="72">
        <f t="shared" si="18"/>
        <v>265445</v>
      </c>
      <c r="K34" s="70">
        <f t="shared" si="10"/>
        <v>100</v>
      </c>
      <c r="L34" s="72">
        <f t="shared" si="18"/>
        <v>265445</v>
      </c>
      <c r="M34" s="70">
        <f t="shared" si="7"/>
        <v>100</v>
      </c>
      <c r="N34" s="72">
        <f t="shared" si="18"/>
        <v>265445</v>
      </c>
      <c r="O34" s="70">
        <f t="shared" si="9"/>
        <v>100</v>
      </c>
    </row>
    <row r="35" spans="1:15" s="3" customFormat="1" ht="13.5" customHeight="1" x14ac:dyDescent="0.2">
      <c r="A35" s="52"/>
      <c r="B35" s="114"/>
      <c r="C35" s="74"/>
      <c r="D35" s="74">
        <v>6831</v>
      </c>
      <c r="E35" s="74"/>
      <c r="F35" s="101" t="s">
        <v>112</v>
      </c>
      <c r="G35" s="258">
        <v>42716.73</v>
      </c>
      <c r="H35" s="71">
        <v>265445</v>
      </c>
      <c r="I35" s="226">
        <f>H35/G35*100</f>
        <v>621.4075843352241</v>
      </c>
      <c r="J35" s="71">
        <v>265445</v>
      </c>
      <c r="K35" s="226">
        <f t="shared" si="10"/>
        <v>100</v>
      </c>
      <c r="L35" s="71">
        <v>265445</v>
      </c>
      <c r="M35" s="226">
        <f t="shared" si="7"/>
        <v>100</v>
      </c>
      <c r="N35" s="71">
        <v>265445</v>
      </c>
      <c r="O35" s="226">
        <f t="shared" si="9"/>
        <v>100</v>
      </c>
    </row>
    <row r="36" spans="1:15" s="3" customFormat="1" ht="13.5" customHeight="1" x14ac:dyDescent="0.2">
      <c r="A36" s="52"/>
      <c r="B36" s="52"/>
      <c r="C36" s="52"/>
      <c r="D36" s="52"/>
      <c r="E36" s="52"/>
      <c r="F36" s="28"/>
      <c r="G36" s="230"/>
      <c r="H36" s="4"/>
      <c r="I36" s="226"/>
      <c r="J36" s="4"/>
      <c r="K36" s="226"/>
      <c r="L36" s="4"/>
      <c r="M36" s="226"/>
      <c r="N36" s="4"/>
      <c r="O36" s="226"/>
    </row>
    <row r="37" spans="1:15" s="3" customFormat="1" ht="18" customHeight="1" x14ac:dyDescent="0.2">
      <c r="A37" s="38">
        <v>7</v>
      </c>
      <c r="B37" s="52"/>
      <c r="C37" s="10"/>
      <c r="D37" s="52"/>
      <c r="E37" s="52"/>
      <c r="F37" s="10" t="s">
        <v>240</v>
      </c>
      <c r="G37" s="257">
        <f t="shared" ref="G37:N38" si="19">G38</f>
        <v>13654.140000000001</v>
      </c>
      <c r="H37" s="68">
        <f t="shared" si="19"/>
        <v>0</v>
      </c>
      <c r="I37" s="226">
        <f t="shared" ref="I37:I42" si="20">H37/G37*100</f>
        <v>0</v>
      </c>
      <c r="J37" s="68">
        <f t="shared" si="19"/>
        <v>0</v>
      </c>
      <c r="K37" s="70" t="s">
        <v>120</v>
      </c>
      <c r="L37" s="68">
        <f t="shared" si="19"/>
        <v>0</v>
      </c>
      <c r="M37" s="70" t="s">
        <v>120</v>
      </c>
      <c r="N37" s="68">
        <f t="shared" si="19"/>
        <v>0</v>
      </c>
      <c r="O37" s="70" t="s">
        <v>120</v>
      </c>
    </row>
    <row r="38" spans="1:15" s="3" customFormat="1" x14ac:dyDescent="0.2">
      <c r="A38" s="52"/>
      <c r="B38" s="45">
        <v>72</v>
      </c>
      <c r="F38" s="100" t="s">
        <v>238</v>
      </c>
      <c r="G38" s="259">
        <f t="shared" si="19"/>
        <v>13654.140000000001</v>
      </c>
      <c r="H38" s="72">
        <f t="shared" si="19"/>
        <v>0</v>
      </c>
      <c r="I38" s="226">
        <f t="shared" si="20"/>
        <v>0</v>
      </c>
      <c r="J38" s="72">
        <f t="shared" si="19"/>
        <v>0</v>
      </c>
      <c r="K38" s="70" t="s">
        <v>120</v>
      </c>
      <c r="L38" s="72">
        <f t="shared" si="19"/>
        <v>0</v>
      </c>
      <c r="M38" s="70" t="s">
        <v>120</v>
      </c>
      <c r="N38" s="72">
        <f t="shared" si="19"/>
        <v>0</v>
      </c>
      <c r="O38" s="70" t="s">
        <v>120</v>
      </c>
    </row>
    <row r="39" spans="1:15" s="3" customFormat="1" x14ac:dyDescent="0.2">
      <c r="A39" s="52"/>
      <c r="B39" s="52"/>
      <c r="C39" s="45">
        <v>722</v>
      </c>
      <c r="D39" s="45"/>
      <c r="E39" s="45"/>
      <c r="F39" s="100" t="s">
        <v>239</v>
      </c>
      <c r="G39" s="259">
        <f>G40+G41+G42</f>
        <v>13654.140000000001</v>
      </c>
      <c r="H39" s="72">
        <f>H40+H41+H42</f>
        <v>0</v>
      </c>
      <c r="I39" s="226">
        <f t="shared" si="20"/>
        <v>0</v>
      </c>
      <c r="J39" s="72">
        <f>J40+J41+J42</f>
        <v>0</v>
      </c>
      <c r="K39" s="70" t="s">
        <v>120</v>
      </c>
      <c r="L39" s="72">
        <f>L40+L41+L42</f>
        <v>0</v>
      </c>
      <c r="M39" s="70" t="s">
        <v>120</v>
      </c>
      <c r="N39" s="72">
        <f>N40+N41+N42</f>
        <v>0</v>
      </c>
      <c r="O39" s="70" t="s">
        <v>120</v>
      </c>
    </row>
    <row r="40" spans="1:15" s="3" customFormat="1" x14ac:dyDescent="0.2">
      <c r="A40" s="52"/>
      <c r="B40" s="52"/>
      <c r="C40" s="45"/>
      <c r="D40" s="73">
        <v>7221</v>
      </c>
      <c r="E40" s="45"/>
      <c r="F40" s="101" t="s">
        <v>22</v>
      </c>
      <c r="G40" s="260">
        <v>354.59</v>
      </c>
      <c r="H40" s="71">
        <v>0</v>
      </c>
      <c r="I40" s="226">
        <f t="shared" si="20"/>
        <v>0</v>
      </c>
      <c r="J40" s="71">
        <v>0</v>
      </c>
      <c r="K40" s="226" t="s">
        <v>120</v>
      </c>
      <c r="L40" s="71">
        <v>0</v>
      </c>
      <c r="M40" s="226" t="s">
        <v>120</v>
      </c>
      <c r="N40" s="71">
        <v>0</v>
      </c>
      <c r="O40" s="226" t="s">
        <v>120</v>
      </c>
    </row>
    <row r="41" spans="1:15" s="3" customFormat="1" x14ac:dyDescent="0.2">
      <c r="A41" s="52"/>
      <c r="B41" s="52"/>
      <c r="C41" s="45"/>
      <c r="D41" s="73">
        <v>7222</v>
      </c>
      <c r="E41" s="45"/>
      <c r="F41" s="101" t="s">
        <v>24</v>
      </c>
      <c r="G41" s="260">
        <v>2960.44</v>
      </c>
      <c r="H41" s="71">
        <v>0</v>
      </c>
      <c r="I41" s="226">
        <f t="shared" si="20"/>
        <v>0</v>
      </c>
      <c r="J41" s="71">
        <v>0</v>
      </c>
      <c r="K41" s="226" t="s">
        <v>120</v>
      </c>
      <c r="L41" s="71">
        <v>0</v>
      </c>
      <c r="M41" s="226" t="s">
        <v>120</v>
      </c>
      <c r="N41" s="71">
        <v>0</v>
      </c>
      <c r="O41" s="226" t="s">
        <v>120</v>
      </c>
    </row>
    <row r="42" spans="1:15" s="3" customFormat="1" x14ac:dyDescent="0.2">
      <c r="A42" s="52"/>
      <c r="B42" s="52"/>
      <c r="C42" s="52"/>
      <c r="D42" s="74">
        <v>7227</v>
      </c>
      <c r="E42" s="74"/>
      <c r="F42" s="101" t="s">
        <v>103</v>
      </c>
      <c r="G42" s="230">
        <v>10339.11</v>
      </c>
      <c r="H42" s="4">
        <v>0</v>
      </c>
      <c r="I42" s="226">
        <f t="shared" si="20"/>
        <v>0</v>
      </c>
      <c r="J42" s="4">
        <v>0</v>
      </c>
      <c r="K42" s="226" t="s">
        <v>120</v>
      </c>
      <c r="L42" s="4">
        <v>0</v>
      </c>
      <c r="M42" s="226" t="s">
        <v>120</v>
      </c>
      <c r="N42" s="4">
        <v>0</v>
      </c>
      <c r="O42" s="226" t="s">
        <v>120</v>
      </c>
    </row>
    <row r="43" spans="1:15" s="3" customFormat="1" x14ac:dyDescent="0.2">
      <c r="A43" s="58"/>
      <c r="B43" s="59"/>
      <c r="C43" s="58"/>
      <c r="D43" s="14"/>
      <c r="E43" s="14"/>
      <c r="F43" s="13"/>
      <c r="G43" s="13"/>
      <c r="H43" s="4"/>
      <c r="I43" s="4"/>
      <c r="J43" s="4"/>
      <c r="K43" s="4"/>
      <c r="L43" s="4"/>
      <c r="N43" s="4"/>
    </row>
    <row r="44" spans="1:15" s="3" customFormat="1" x14ac:dyDescent="0.2">
      <c r="A44" s="58"/>
      <c r="B44" s="59"/>
      <c r="C44" s="58"/>
      <c r="D44" s="14"/>
      <c r="E44" s="14"/>
      <c r="F44" s="7"/>
      <c r="G44" s="7"/>
      <c r="H44" s="4"/>
      <c r="I44" s="4"/>
      <c r="J44" s="4"/>
      <c r="K44" s="4"/>
      <c r="L44" s="4"/>
      <c r="N44" s="4"/>
    </row>
    <row r="45" spans="1:15" s="3" customFormat="1" x14ac:dyDescent="0.2">
      <c r="A45" s="58"/>
      <c r="B45" s="59"/>
      <c r="C45" s="58"/>
      <c r="D45" s="14"/>
      <c r="E45" s="14"/>
      <c r="F45" s="14"/>
      <c r="G45" s="14"/>
      <c r="H45" s="4"/>
      <c r="I45" s="4"/>
      <c r="J45" s="4"/>
      <c r="K45" s="4"/>
      <c r="L45" s="4"/>
      <c r="N45" s="4"/>
    </row>
    <row r="46" spans="1:15" s="3" customFormat="1" hidden="1" x14ac:dyDescent="0.2">
      <c r="A46" s="59"/>
      <c r="B46" s="58"/>
      <c r="C46" s="59"/>
      <c r="D46" s="60"/>
      <c r="E46" s="60"/>
      <c r="F46" s="9"/>
      <c r="G46" s="9"/>
      <c r="H46" s="4"/>
      <c r="I46" s="4"/>
      <c r="J46" s="4"/>
      <c r="K46" s="4"/>
      <c r="L46" s="4"/>
      <c r="N46" s="4"/>
    </row>
    <row r="47" spans="1:15" s="3" customFormat="1" hidden="1" x14ac:dyDescent="0.2">
      <c r="A47" s="59"/>
      <c r="B47" s="59"/>
      <c r="C47" s="59"/>
      <c r="D47" s="60"/>
      <c r="E47" s="60"/>
      <c r="F47" s="9"/>
      <c r="G47" s="9"/>
      <c r="H47" s="4"/>
      <c r="I47" s="4"/>
      <c r="J47" s="4"/>
      <c r="K47" s="4"/>
      <c r="L47" s="4"/>
      <c r="N47" s="4"/>
    </row>
    <row r="48" spans="1:15" s="3" customFormat="1" x14ac:dyDescent="0.2">
      <c r="A48" s="59"/>
      <c r="B48" s="59"/>
      <c r="C48" s="59"/>
      <c r="D48" s="14"/>
      <c r="E48" s="14"/>
      <c r="F48" s="14"/>
      <c r="G48" s="14"/>
      <c r="H48" s="4"/>
      <c r="I48" s="4"/>
      <c r="J48" s="4"/>
      <c r="K48" s="4"/>
      <c r="L48" s="4"/>
      <c r="N48" s="4"/>
    </row>
    <row r="49" spans="1:14" s="3" customFormat="1" hidden="1" x14ac:dyDescent="0.2">
      <c r="A49" s="59"/>
      <c r="B49" s="59"/>
      <c r="C49" s="59"/>
      <c r="D49" s="60"/>
      <c r="E49" s="60"/>
      <c r="F49" s="9"/>
      <c r="G49" s="9"/>
      <c r="H49" s="4"/>
      <c r="I49" s="4"/>
      <c r="J49" s="4"/>
      <c r="K49" s="4"/>
      <c r="L49" s="4"/>
      <c r="N49" s="4"/>
    </row>
    <row r="50" spans="1:14" s="3" customFormat="1" x14ac:dyDescent="0.2">
      <c r="A50" s="59"/>
      <c r="B50" s="59"/>
      <c r="C50" s="58"/>
      <c r="D50" s="60"/>
      <c r="E50" s="60"/>
      <c r="F50" s="7"/>
      <c r="G50" s="7"/>
      <c r="H50" s="4"/>
      <c r="I50" s="4"/>
      <c r="J50" s="4"/>
      <c r="K50" s="4"/>
      <c r="L50" s="4"/>
      <c r="N50" s="4"/>
    </row>
    <row r="51" spans="1:14" s="3" customFormat="1" x14ac:dyDescent="0.2">
      <c r="A51" s="59"/>
      <c r="B51" s="59"/>
      <c r="C51" s="58"/>
      <c r="D51" s="60"/>
      <c r="E51" s="60"/>
      <c r="F51" s="14"/>
      <c r="G51" s="14"/>
      <c r="H51" s="4"/>
      <c r="I51" s="4"/>
      <c r="J51" s="4"/>
      <c r="K51" s="4"/>
      <c r="L51" s="4"/>
      <c r="N51" s="4"/>
    </row>
    <row r="52" spans="1:14" s="3" customFormat="1" hidden="1" x14ac:dyDescent="0.2">
      <c r="A52" s="59"/>
      <c r="B52" s="59"/>
      <c r="C52" s="59"/>
      <c r="D52" s="60"/>
      <c r="E52" s="60"/>
      <c r="F52" s="9"/>
      <c r="G52" s="9"/>
      <c r="H52" s="4"/>
      <c r="I52" s="4"/>
      <c r="J52" s="4"/>
      <c r="K52" s="4"/>
      <c r="L52" s="4"/>
      <c r="N52" s="4"/>
    </row>
    <row r="53" spans="1:14" s="3" customFormat="1" hidden="1" x14ac:dyDescent="0.2">
      <c r="A53" s="59"/>
      <c r="B53" s="59"/>
      <c r="C53" s="59"/>
      <c r="D53" s="60"/>
      <c r="E53" s="60"/>
      <c r="F53" s="9"/>
      <c r="G53" s="9"/>
      <c r="H53" s="4"/>
      <c r="I53" s="4"/>
      <c r="J53" s="4"/>
      <c r="K53" s="4"/>
      <c r="L53" s="4"/>
      <c r="N53" s="4"/>
    </row>
    <row r="54" spans="1:14" s="3" customFormat="1" x14ac:dyDescent="0.2">
      <c r="A54" s="59"/>
      <c r="B54" s="59"/>
      <c r="C54" s="59"/>
      <c r="D54" s="60"/>
      <c r="E54" s="60"/>
      <c r="F54" s="14"/>
      <c r="G54" s="14"/>
      <c r="H54" s="4"/>
      <c r="I54" s="4"/>
      <c r="J54" s="4"/>
      <c r="K54" s="4"/>
      <c r="L54" s="4"/>
      <c r="N54" s="4"/>
    </row>
    <row r="55" spans="1:14" s="3" customFormat="1" hidden="1" x14ac:dyDescent="0.2">
      <c r="A55" s="59"/>
      <c r="B55" s="59"/>
      <c r="C55" s="59"/>
      <c r="D55" s="60"/>
      <c r="E55" s="60"/>
      <c r="F55" s="9"/>
      <c r="G55" s="9"/>
      <c r="H55" s="4"/>
      <c r="I55" s="4"/>
      <c r="J55" s="4"/>
      <c r="K55" s="4"/>
      <c r="L55" s="4"/>
      <c r="N55" s="4"/>
    </row>
    <row r="56" spans="1:14" s="3" customFormat="1" hidden="1" x14ac:dyDescent="0.2">
      <c r="A56" s="59"/>
      <c r="B56" s="59"/>
      <c r="C56" s="59"/>
      <c r="D56" s="60"/>
      <c r="E56" s="60"/>
      <c r="F56" s="9"/>
      <c r="G56" s="9"/>
      <c r="H56" s="4"/>
      <c r="I56" s="4"/>
      <c r="J56" s="4"/>
      <c r="K56" s="4"/>
      <c r="L56" s="4"/>
      <c r="N56" s="4"/>
    </row>
    <row r="57" spans="1:14" s="3" customFormat="1" x14ac:dyDescent="0.2">
      <c r="A57" s="59"/>
      <c r="B57" s="59"/>
      <c r="C57" s="59"/>
      <c r="D57" s="60"/>
      <c r="E57" s="60"/>
      <c r="F57" s="14"/>
      <c r="G57" s="14"/>
      <c r="H57" s="4"/>
      <c r="I57" s="4"/>
      <c r="J57" s="4"/>
      <c r="K57" s="4"/>
      <c r="L57" s="4"/>
      <c r="N57" s="4"/>
    </row>
    <row r="58" spans="1:14" s="3" customFormat="1" hidden="1" x14ac:dyDescent="0.2">
      <c r="A58" s="59"/>
      <c r="B58" s="59"/>
      <c r="C58" s="59"/>
      <c r="D58" s="60"/>
      <c r="E58" s="60"/>
      <c r="F58" s="9"/>
      <c r="G58" s="9"/>
      <c r="H58" s="4"/>
      <c r="I58" s="4"/>
      <c r="J58" s="4"/>
      <c r="K58" s="4"/>
      <c r="L58" s="4"/>
      <c r="N58" s="4"/>
    </row>
    <row r="59" spans="1:14" s="3" customFormat="1" hidden="1" x14ac:dyDescent="0.2">
      <c r="A59" s="59"/>
      <c r="B59" s="59"/>
      <c r="C59" s="59"/>
      <c r="D59" s="60"/>
      <c r="E59" s="60"/>
      <c r="F59" s="9"/>
      <c r="G59" s="9"/>
      <c r="H59" s="4"/>
      <c r="I59" s="4"/>
      <c r="J59" s="4"/>
      <c r="K59" s="4"/>
      <c r="L59" s="4"/>
      <c r="N59" s="4"/>
    </row>
    <row r="60" spans="1:14" s="3" customFormat="1" ht="13.5" hidden="1" customHeight="1" x14ac:dyDescent="0.2">
      <c r="A60" s="59"/>
      <c r="B60" s="59"/>
      <c r="C60" s="59"/>
      <c r="D60" s="60"/>
      <c r="E60" s="60"/>
      <c r="F60" s="9"/>
      <c r="G60" s="9"/>
      <c r="H60" s="4"/>
      <c r="I60" s="4"/>
      <c r="J60" s="4"/>
      <c r="K60" s="4"/>
      <c r="L60" s="4"/>
      <c r="N60" s="4"/>
    </row>
    <row r="61" spans="1:14" s="3" customFormat="1" ht="13.5" customHeight="1" x14ac:dyDescent="0.2">
      <c r="A61" s="59"/>
      <c r="B61" s="58"/>
      <c r="C61" s="59"/>
      <c r="D61" s="60"/>
      <c r="E61" s="60"/>
      <c r="F61" s="8"/>
      <c r="G61" s="8"/>
      <c r="H61" s="4"/>
      <c r="I61" s="4"/>
      <c r="J61" s="4"/>
      <c r="K61" s="4"/>
      <c r="L61" s="4"/>
      <c r="N61" s="4"/>
    </row>
    <row r="62" spans="1:14" s="3" customFormat="1" ht="13.5" customHeight="1" x14ac:dyDescent="0.2">
      <c r="A62" s="59"/>
      <c r="B62" s="59"/>
      <c r="C62" s="58"/>
      <c r="D62" s="60"/>
      <c r="E62" s="60"/>
      <c r="F62" s="7"/>
      <c r="G62" s="7"/>
      <c r="H62" s="4"/>
      <c r="I62" s="4"/>
      <c r="J62" s="4"/>
      <c r="K62" s="4"/>
      <c r="L62" s="4"/>
      <c r="N62" s="4"/>
    </row>
    <row r="63" spans="1:14" s="3" customFormat="1" ht="26.25" customHeight="1" x14ac:dyDescent="0.2">
      <c r="A63" s="59"/>
      <c r="B63" s="59"/>
      <c r="C63" s="58"/>
      <c r="D63" s="14"/>
      <c r="E63" s="14"/>
      <c r="F63" s="39"/>
      <c r="G63" s="39"/>
      <c r="H63" s="4"/>
      <c r="I63" s="4"/>
      <c r="J63" s="4"/>
      <c r="K63" s="4"/>
      <c r="L63" s="4"/>
      <c r="N63" s="4"/>
    </row>
    <row r="64" spans="1:14" s="3" customFormat="1" ht="13.5" hidden="1" customHeight="1" x14ac:dyDescent="0.2">
      <c r="A64" s="59"/>
      <c r="B64" s="59"/>
      <c r="C64" s="59"/>
      <c r="D64" s="60"/>
      <c r="E64" s="60"/>
      <c r="F64" s="9"/>
      <c r="G64" s="9"/>
      <c r="H64" s="4"/>
      <c r="I64" s="4"/>
      <c r="J64" s="4"/>
      <c r="K64" s="4"/>
      <c r="L64" s="4"/>
      <c r="N64" s="4"/>
    </row>
    <row r="65" spans="1:14" s="3" customFormat="1" ht="13.5" customHeight="1" x14ac:dyDescent="0.2">
      <c r="A65" s="59"/>
      <c r="B65" s="58"/>
      <c r="C65" s="59"/>
      <c r="D65" s="60"/>
      <c r="E65" s="60"/>
      <c r="F65" s="8"/>
      <c r="G65" s="8"/>
      <c r="H65" s="4"/>
      <c r="I65" s="4"/>
      <c r="J65" s="4"/>
      <c r="K65" s="4"/>
      <c r="L65" s="4"/>
      <c r="N65" s="4"/>
    </row>
    <row r="66" spans="1:14" s="3" customFormat="1" ht="13.5" customHeight="1" x14ac:dyDescent="0.2">
      <c r="A66" s="59"/>
      <c r="B66" s="59"/>
      <c r="C66" s="58"/>
      <c r="D66" s="60"/>
      <c r="E66" s="60"/>
      <c r="F66" s="8"/>
      <c r="G66" s="8"/>
      <c r="H66" s="4"/>
      <c r="I66" s="4"/>
      <c r="J66" s="4"/>
      <c r="K66" s="4"/>
      <c r="L66" s="4"/>
      <c r="N66" s="4"/>
    </row>
    <row r="67" spans="1:14" s="3" customFormat="1" ht="13.5" customHeight="1" x14ac:dyDescent="0.2">
      <c r="A67" s="59"/>
      <c r="B67" s="59"/>
      <c r="C67" s="58"/>
      <c r="D67" s="61"/>
      <c r="E67" s="61"/>
      <c r="F67" s="14"/>
      <c r="G67" s="14"/>
      <c r="H67" s="4"/>
      <c r="I67" s="4"/>
      <c r="J67" s="4"/>
      <c r="K67" s="4"/>
      <c r="L67" s="4"/>
      <c r="N67" s="4"/>
    </row>
    <row r="68" spans="1:14" s="3" customFormat="1" ht="13.5" hidden="1" customHeight="1" x14ac:dyDescent="0.2">
      <c r="A68" s="59"/>
      <c r="B68" s="59"/>
      <c r="C68" s="59"/>
      <c r="D68" s="12"/>
      <c r="E68" s="12"/>
      <c r="F68" s="12"/>
      <c r="G68" s="12"/>
      <c r="H68" s="4"/>
      <c r="I68" s="4"/>
      <c r="J68" s="4"/>
      <c r="K68" s="4"/>
      <c r="L68" s="4"/>
      <c r="N68" s="4"/>
    </row>
    <row r="69" spans="1:14" s="3" customFormat="1" ht="13.5" customHeight="1" x14ac:dyDescent="0.2">
      <c r="A69" s="59"/>
      <c r="B69" s="59"/>
      <c r="C69" s="59"/>
      <c r="D69" s="14"/>
      <c r="E69" s="14"/>
      <c r="F69" s="13"/>
      <c r="G69" s="13"/>
      <c r="H69" s="4"/>
      <c r="I69" s="4"/>
      <c r="J69" s="4"/>
      <c r="K69" s="4"/>
      <c r="L69" s="4"/>
      <c r="N69" s="4"/>
    </row>
    <row r="70" spans="1:14" s="3" customFormat="1" ht="13.5" hidden="1" customHeight="1" x14ac:dyDescent="0.2">
      <c r="A70" s="59"/>
      <c r="B70" s="59"/>
      <c r="C70" s="59"/>
      <c r="D70" s="60"/>
      <c r="E70" s="60"/>
      <c r="F70" s="9"/>
      <c r="G70" s="9"/>
      <c r="H70" s="4"/>
      <c r="I70" s="4"/>
      <c r="J70" s="4"/>
      <c r="K70" s="4"/>
      <c r="L70" s="4"/>
      <c r="N70" s="4"/>
    </row>
    <row r="71" spans="1:14" s="3" customFormat="1" ht="28.5" customHeight="1" x14ac:dyDescent="0.2">
      <c r="A71" s="59"/>
      <c r="B71" s="59"/>
      <c r="C71" s="58"/>
      <c r="D71" s="60"/>
      <c r="E71" s="60"/>
      <c r="F71" s="29"/>
      <c r="G71" s="29"/>
      <c r="H71" s="4"/>
      <c r="I71" s="4"/>
      <c r="J71" s="4"/>
      <c r="K71" s="4"/>
      <c r="L71" s="4"/>
      <c r="N71" s="4"/>
    </row>
    <row r="72" spans="1:14" s="3" customFormat="1" ht="13.5" customHeight="1" x14ac:dyDescent="0.2">
      <c r="A72" s="59"/>
      <c r="B72" s="59"/>
      <c r="C72" s="58"/>
      <c r="D72" s="60"/>
      <c r="E72" s="60"/>
      <c r="F72" s="14"/>
      <c r="G72" s="14"/>
      <c r="H72" s="4"/>
      <c r="I72" s="4"/>
      <c r="J72" s="4"/>
      <c r="K72" s="4"/>
      <c r="L72" s="4"/>
      <c r="N72" s="4"/>
    </row>
    <row r="73" spans="1:14" s="3" customFormat="1" ht="13.5" hidden="1" customHeight="1" x14ac:dyDescent="0.2">
      <c r="A73" s="59"/>
      <c r="B73" s="59"/>
      <c r="C73" s="59"/>
      <c r="D73" s="60"/>
      <c r="E73" s="60"/>
      <c r="F73" s="9"/>
      <c r="G73" s="9"/>
      <c r="H73" s="4"/>
      <c r="I73" s="4"/>
      <c r="J73" s="4"/>
      <c r="K73" s="4"/>
      <c r="L73" s="4"/>
      <c r="N73" s="4"/>
    </row>
    <row r="74" spans="1:14" s="3" customFormat="1" ht="13.5" customHeight="1" x14ac:dyDescent="0.2">
      <c r="A74" s="59"/>
      <c r="B74" s="59"/>
      <c r="C74" s="59"/>
      <c r="D74" s="60"/>
      <c r="E74" s="60"/>
      <c r="F74" s="13"/>
      <c r="G74" s="13"/>
      <c r="H74" s="4"/>
      <c r="I74" s="4"/>
      <c r="J74" s="4"/>
      <c r="K74" s="4"/>
      <c r="L74" s="4"/>
      <c r="N74" s="4"/>
    </row>
    <row r="75" spans="1:14" s="3" customFormat="1" ht="13.5" hidden="1" customHeight="1" x14ac:dyDescent="0.2">
      <c r="A75" s="59"/>
      <c r="B75" s="59"/>
      <c r="C75" s="59"/>
      <c r="D75" s="60"/>
      <c r="E75" s="60"/>
      <c r="F75" s="9"/>
      <c r="G75" s="9"/>
      <c r="H75" s="4"/>
      <c r="I75" s="4"/>
      <c r="J75" s="4"/>
      <c r="K75" s="4"/>
      <c r="L75" s="4"/>
      <c r="N75" s="4"/>
    </row>
    <row r="76" spans="1:14" s="3" customFormat="1" ht="22.5" customHeight="1" x14ac:dyDescent="0.2">
      <c r="A76" s="59"/>
      <c r="B76" s="59"/>
      <c r="C76" s="59"/>
      <c r="D76" s="60"/>
      <c r="E76" s="60"/>
      <c r="F76" s="39"/>
      <c r="G76" s="39"/>
      <c r="H76" s="4"/>
      <c r="I76" s="4"/>
      <c r="J76" s="4"/>
      <c r="K76" s="4"/>
      <c r="L76" s="4"/>
      <c r="N76" s="4"/>
    </row>
    <row r="77" spans="1:14" s="3" customFormat="1" ht="13.5" hidden="1" customHeight="1" x14ac:dyDescent="0.2">
      <c r="A77" s="59"/>
      <c r="B77" s="59"/>
      <c r="C77" s="59"/>
      <c r="D77" s="12"/>
      <c r="E77" s="12"/>
      <c r="F77" s="12"/>
      <c r="G77" s="12"/>
      <c r="H77" s="4"/>
      <c r="I77" s="4"/>
      <c r="J77" s="4"/>
      <c r="K77" s="4"/>
      <c r="L77" s="4"/>
      <c r="N77" s="4"/>
    </row>
    <row r="78" spans="1:14" s="3" customFormat="1" ht="13.5" customHeight="1" x14ac:dyDescent="0.2">
      <c r="A78" s="59"/>
      <c r="B78" s="58"/>
      <c r="C78" s="59"/>
      <c r="D78" s="12"/>
      <c r="E78" s="12"/>
      <c r="F78" s="7"/>
      <c r="G78" s="7"/>
      <c r="H78" s="4"/>
      <c r="I78" s="4"/>
      <c r="J78" s="4"/>
      <c r="K78" s="4"/>
      <c r="L78" s="4"/>
      <c r="N78" s="4"/>
    </row>
    <row r="79" spans="1:14" s="3" customFormat="1" ht="13.5" customHeight="1" x14ac:dyDescent="0.2">
      <c r="A79" s="59"/>
      <c r="B79" s="59"/>
      <c r="C79" s="58"/>
      <c r="D79" s="12"/>
      <c r="E79" s="12"/>
      <c r="F79" s="17"/>
      <c r="G79" s="17"/>
      <c r="H79" s="4"/>
      <c r="I79" s="4"/>
      <c r="J79" s="4"/>
      <c r="K79" s="4"/>
      <c r="L79" s="4"/>
      <c r="N79" s="4"/>
    </row>
    <row r="80" spans="1:14" s="3" customFormat="1" ht="13.5" customHeight="1" x14ac:dyDescent="0.2">
      <c r="A80" s="59"/>
      <c r="B80" s="59"/>
      <c r="C80" s="58"/>
      <c r="D80" s="14"/>
      <c r="E80" s="14"/>
      <c r="F80" s="14"/>
      <c r="G80" s="14"/>
      <c r="H80" s="4"/>
      <c r="I80" s="4"/>
      <c r="J80" s="4"/>
      <c r="K80" s="4"/>
      <c r="L80" s="4"/>
      <c r="N80" s="4"/>
    </row>
    <row r="81" spans="1:14" s="3" customFormat="1" ht="13.5" hidden="1" customHeight="1" x14ac:dyDescent="0.2">
      <c r="A81" s="59"/>
      <c r="B81" s="59"/>
      <c r="C81" s="59"/>
      <c r="D81" s="60"/>
      <c r="E81" s="60"/>
      <c r="F81" s="9"/>
      <c r="G81" s="9"/>
      <c r="H81" s="4"/>
      <c r="I81" s="4"/>
      <c r="J81" s="4"/>
      <c r="K81" s="4"/>
      <c r="L81" s="4"/>
      <c r="N81" s="4"/>
    </row>
    <row r="82" spans="1:14" s="3" customFormat="1" ht="13.5" customHeight="1" x14ac:dyDescent="0.2">
      <c r="A82" s="59"/>
      <c r="B82" s="58"/>
      <c r="C82" s="59"/>
      <c r="D82" s="60"/>
      <c r="E82" s="60"/>
      <c r="F82" s="8"/>
      <c r="G82" s="8"/>
      <c r="H82" s="4"/>
      <c r="I82" s="4"/>
      <c r="J82" s="4"/>
      <c r="K82" s="4"/>
      <c r="L82" s="4"/>
      <c r="N82" s="4"/>
    </row>
    <row r="83" spans="1:14" s="3" customFormat="1" ht="13.5" customHeight="1" x14ac:dyDescent="0.2">
      <c r="A83" s="59"/>
      <c r="B83" s="59"/>
      <c r="C83" s="58"/>
      <c r="D83" s="60"/>
      <c r="E83" s="60"/>
      <c r="F83" s="7"/>
      <c r="G83" s="7"/>
      <c r="H83" s="4"/>
      <c r="I83" s="4"/>
      <c r="J83" s="4"/>
      <c r="K83" s="4"/>
      <c r="L83" s="4"/>
      <c r="N83" s="4"/>
    </row>
    <row r="84" spans="1:14" s="3" customFormat="1" ht="13.5" customHeight="1" x14ac:dyDescent="0.2">
      <c r="A84" s="59"/>
      <c r="B84" s="59"/>
      <c r="C84" s="58"/>
      <c r="D84" s="14"/>
      <c r="E84" s="14"/>
      <c r="F84" s="14"/>
      <c r="G84" s="14"/>
      <c r="H84" s="4"/>
      <c r="I84" s="4"/>
      <c r="J84" s="4"/>
      <c r="K84" s="4"/>
      <c r="L84" s="4"/>
      <c r="N84" s="4"/>
    </row>
    <row r="85" spans="1:14" s="3" customFormat="1" ht="13.5" hidden="1" customHeight="1" x14ac:dyDescent="0.2">
      <c r="A85" s="59"/>
      <c r="B85" s="59"/>
      <c r="C85" s="59"/>
      <c r="D85" s="12"/>
      <c r="E85" s="12"/>
      <c r="F85" s="9"/>
      <c r="G85" s="9"/>
      <c r="H85" s="4"/>
      <c r="I85" s="4"/>
      <c r="J85" s="4"/>
      <c r="K85" s="4"/>
      <c r="L85" s="4"/>
      <c r="N85" s="4"/>
    </row>
    <row r="86" spans="1:14" s="3" customFormat="1" ht="13.5" customHeight="1" x14ac:dyDescent="0.2">
      <c r="A86" s="59"/>
      <c r="B86" s="59"/>
      <c r="C86" s="58"/>
      <c r="D86" s="12"/>
      <c r="E86" s="12"/>
      <c r="F86" s="7"/>
      <c r="G86" s="7"/>
      <c r="H86" s="4"/>
      <c r="I86" s="4"/>
      <c r="J86" s="4"/>
      <c r="K86" s="4"/>
      <c r="L86" s="4"/>
      <c r="N86" s="4"/>
    </row>
    <row r="87" spans="1:14" s="3" customFormat="1" ht="22.5" customHeight="1" x14ac:dyDescent="0.2">
      <c r="A87" s="59"/>
      <c r="B87" s="59"/>
      <c r="C87" s="59"/>
      <c r="D87" s="14"/>
      <c r="E87" s="14"/>
      <c r="F87" s="39"/>
      <c r="G87" s="39"/>
      <c r="H87" s="4"/>
      <c r="I87" s="4"/>
      <c r="J87" s="4"/>
      <c r="K87" s="4"/>
      <c r="L87" s="4"/>
      <c r="N87" s="4"/>
    </row>
    <row r="88" spans="1:14" s="3" customFormat="1" ht="13.5" hidden="1" customHeight="1" x14ac:dyDescent="0.2">
      <c r="A88" s="59"/>
      <c r="B88" s="59"/>
      <c r="C88" s="59"/>
      <c r="D88" s="60"/>
      <c r="E88" s="60"/>
      <c r="F88" s="9"/>
      <c r="G88" s="9"/>
      <c r="H88" s="4"/>
      <c r="I88" s="4"/>
      <c r="J88" s="4"/>
      <c r="K88" s="4"/>
      <c r="L88" s="4"/>
      <c r="N88" s="4"/>
    </row>
    <row r="89" spans="1:14" s="3" customFormat="1" ht="13.5" customHeight="1" x14ac:dyDescent="0.2">
      <c r="A89" s="59"/>
      <c r="B89" s="59"/>
      <c r="C89" s="59"/>
      <c r="D89" s="14"/>
      <c r="E89" s="14"/>
      <c r="F89" s="14"/>
      <c r="G89" s="14"/>
      <c r="H89" s="4"/>
      <c r="I89" s="4"/>
      <c r="J89" s="4"/>
      <c r="K89" s="4"/>
      <c r="L89" s="4"/>
      <c r="N89" s="4"/>
    </row>
    <row r="90" spans="1:14" s="3" customFormat="1" ht="13.5" hidden="1" customHeight="1" x14ac:dyDescent="0.2">
      <c r="A90" s="59"/>
      <c r="B90" s="59"/>
      <c r="C90" s="59"/>
      <c r="D90" s="60"/>
      <c r="E90" s="60"/>
      <c r="F90" s="9"/>
      <c r="G90" s="9"/>
      <c r="H90" s="4"/>
      <c r="I90" s="4"/>
      <c r="J90" s="4"/>
      <c r="K90" s="4"/>
      <c r="L90" s="4"/>
      <c r="N90" s="4"/>
    </row>
    <row r="91" spans="1:14" s="3" customFormat="1" ht="13.5" hidden="1" customHeight="1" x14ac:dyDescent="0.2">
      <c r="A91" s="59"/>
      <c r="B91" s="59"/>
      <c r="C91" s="59"/>
      <c r="D91" s="60"/>
      <c r="E91" s="60"/>
      <c r="F91" s="9"/>
      <c r="G91" s="9"/>
      <c r="H91" s="4"/>
      <c r="I91" s="4"/>
      <c r="J91" s="4"/>
      <c r="K91" s="4"/>
      <c r="L91" s="4"/>
      <c r="N91" s="4"/>
    </row>
    <row r="92" spans="1:14" s="3" customFormat="1" ht="13.5" customHeight="1" x14ac:dyDescent="0.2">
      <c r="A92" s="58"/>
      <c r="B92" s="59"/>
      <c r="C92" s="59"/>
      <c r="D92" s="17"/>
      <c r="E92" s="17"/>
      <c r="F92" s="7"/>
      <c r="G92" s="7"/>
      <c r="H92" s="4"/>
      <c r="I92" s="4"/>
      <c r="J92" s="4"/>
      <c r="K92" s="4"/>
      <c r="L92" s="4"/>
      <c r="N92" s="4"/>
    </row>
    <row r="93" spans="1:14" s="3" customFormat="1" ht="13.5" customHeight="1" x14ac:dyDescent="0.2">
      <c r="A93" s="59"/>
      <c r="B93" s="58"/>
      <c r="C93" s="58"/>
      <c r="D93" s="62"/>
      <c r="E93" s="62"/>
      <c r="F93" s="7"/>
      <c r="G93" s="7"/>
      <c r="H93" s="4"/>
      <c r="I93" s="4"/>
      <c r="J93" s="4"/>
      <c r="K93" s="4"/>
      <c r="L93" s="4"/>
      <c r="N93" s="4"/>
    </row>
    <row r="94" spans="1:14" s="3" customFormat="1" ht="13.5" customHeight="1" x14ac:dyDescent="0.2">
      <c r="A94" s="59"/>
      <c r="B94" s="58"/>
      <c r="C94" s="58"/>
      <c r="D94" s="62"/>
      <c r="E94" s="62"/>
      <c r="F94" s="8"/>
      <c r="G94" s="8"/>
      <c r="H94" s="4"/>
      <c r="I94" s="4"/>
      <c r="J94" s="4"/>
      <c r="K94" s="4"/>
      <c r="L94" s="4"/>
      <c r="N94" s="4"/>
    </row>
    <row r="95" spans="1:14" s="3" customFormat="1" ht="13.5" customHeight="1" x14ac:dyDescent="0.2">
      <c r="A95" s="59"/>
      <c r="B95" s="58"/>
      <c r="C95" s="58"/>
      <c r="D95" s="14"/>
      <c r="E95" s="14"/>
      <c r="F95" s="13"/>
      <c r="G95" s="13"/>
      <c r="H95" s="4"/>
      <c r="I95" s="4"/>
      <c r="J95" s="4"/>
      <c r="K95" s="4"/>
      <c r="L95" s="4"/>
      <c r="N95" s="4"/>
    </row>
    <row r="96" spans="1:14" s="3" customFormat="1" hidden="1" x14ac:dyDescent="0.2">
      <c r="A96" s="59"/>
      <c r="B96" s="59"/>
      <c r="C96" s="59"/>
      <c r="D96" s="60"/>
      <c r="E96" s="60"/>
      <c r="F96" s="9"/>
      <c r="G96" s="9"/>
      <c r="H96" s="4"/>
      <c r="I96" s="4"/>
      <c r="J96" s="4"/>
      <c r="K96" s="4"/>
      <c r="L96" s="4"/>
      <c r="N96" s="4"/>
    </row>
    <row r="97" spans="1:14" s="3" customFormat="1" x14ac:dyDescent="0.2">
      <c r="A97" s="59"/>
      <c r="B97" s="58"/>
      <c r="C97" s="59"/>
      <c r="D97" s="60"/>
      <c r="E97" s="60"/>
      <c r="F97" s="7"/>
      <c r="G97" s="7"/>
      <c r="H97" s="4"/>
      <c r="I97" s="4"/>
      <c r="J97" s="4"/>
      <c r="K97" s="4"/>
      <c r="L97" s="4"/>
      <c r="N97" s="4"/>
    </row>
    <row r="98" spans="1:14" s="3" customFormat="1" x14ac:dyDescent="0.2">
      <c r="A98" s="59"/>
      <c r="B98" s="59"/>
      <c r="C98" s="58"/>
      <c r="D98" s="60"/>
      <c r="E98" s="60"/>
      <c r="F98" s="8"/>
      <c r="G98" s="8"/>
      <c r="H98" s="4"/>
      <c r="I98" s="4"/>
      <c r="J98" s="4"/>
      <c r="K98" s="4"/>
      <c r="L98" s="4"/>
      <c r="N98" s="4"/>
    </row>
    <row r="99" spans="1:14" s="3" customFormat="1" x14ac:dyDescent="0.2">
      <c r="A99" s="59"/>
      <c r="B99" s="59"/>
      <c r="C99" s="58"/>
      <c r="D99" s="14"/>
      <c r="E99" s="14"/>
      <c r="F99" s="14"/>
      <c r="G99" s="14"/>
      <c r="H99" s="4"/>
      <c r="I99" s="4"/>
      <c r="J99" s="4"/>
      <c r="K99" s="4"/>
      <c r="L99" s="4"/>
      <c r="N99" s="4"/>
    </row>
    <row r="100" spans="1:14" s="3" customFormat="1" hidden="1" x14ac:dyDescent="0.2">
      <c r="A100" s="59"/>
      <c r="B100" s="59"/>
      <c r="C100" s="59"/>
      <c r="D100" s="60"/>
      <c r="E100" s="60"/>
      <c r="F100" s="9"/>
      <c r="G100" s="9"/>
      <c r="H100" s="4"/>
      <c r="I100" s="4"/>
      <c r="J100" s="4"/>
      <c r="K100" s="4"/>
      <c r="L100" s="4"/>
      <c r="N100" s="4"/>
    </row>
    <row r="101" spans="1:14" s="3" customFormat="1" hidden="1" x14ac:dyDescent="0.2">
      <c r="A101" s="59"/>
      <c r="B101" s="59"/>
      <c r="C101" s="59"/>
      <c r="D101" s="60"/>
      <c r="E101" s="60"/>
      <c r="F101" s="9"/>
      <c r="G101" s="9"/>
      <c r="H101" s="4"/>
      <c r="I101" s="4"/>
      <c r="J101" s="4"/>
      <c r="K101" s="4"/>
      <c r="L101" s="4"/>
      <c r="N101" s="4"/>
    </row>
    <row r="102" spans="1:14" s="3" customFormat="1" hidden="1" x14ac:dyDescent="0.2">
      <c r="A102" s="59"/>
      <c r="B102" s="59"/>
      <c r="C102" s="59"/>
      <c r="D102" s="63"/>
      <c r="E102" s="63"/>
      <c r="F102" s="5"/>
      <c r="G102" s="5"/>
      <c r="H102" s="4"/>
      <c r="I102" s="4"/>
      <c r="J102" s="4"/>
      <c r="K102" s="4"/>
      <c r="L102" s="4"/>
      <c r="N102" s="4"/>
    </row>
    <row r="103" spans="1:14" s="3" customFormat="1" hidden="1" x14ac:dyDescent="0.2">
      <c r="A103" s="59"/>
      <c r="B103" s="59"/>
      <c r="C103" s="59"/>
      <c r="D103" s="60"/>
      <c r="E103" s="60"/>
      <c r="F103" s="9"/>
      <c r="G103" s="9"/>
      <c r="H103" s="4"/>
      <c r="I103" s="4"/>
      <c r="J103" s="4"/>
      <c r="K103" s="4"/>
      <c r="L103" s="4"/>
      <c r="N103" s="4"/>
    </row>
    <row r="104" spans="1:14" s="3" customFormat="1" hidden="1" x14ac:dyDescent="0.2">
      <c r="A104" s="59"/>
      <c r="B104" s="59"/>
      <c r="C104" s="59"/>
      <c r="D104" s="60"/>
      <c r="E104" s="60"/>
      <c r="F104" s="9"/>
      <c r="G104" s="9"/>
      <c r="H104" s="4"/>
      <c r="I104" s="4"/>
      <c r="J104" s="4"/>
      <c r="K104" s="4"/>
      <c r="L104" s="4"/>
      <c r="N104" s="4"/>
    </row>
    <row r="105" spans="1:14" s="3" customFormat="1" hidden="1" x14ac:dyDescent="0.2">
      <c r="A105" s="59"/>
      <c r="B105" s="59"/>
      <c r="C105" s="59"/>
      <c r="D105" s="60"/>
      <c r="E105" s="60"/>
      <c r="F105" s="9"/>
      <c r="G105" s="9"/>
      <c r="H105" s="4"/>
      <c r="I105" s="4"/>
      <c r="J105" s="4"/>
      <c r="K105" s="4"/>
      <c r="L105" s="4"/>
      <c r="N105" s="4"/>
    </row>
    <row r="106" spans="1:14" s="3" customFormat="1" x14ac:dyDescent="0.2">
      <c r="A106" s="59"/>
      <c r="B106" s="59"/>
      <c r="C106" s="59"/>
      <c r="D106" s="14"/>
      <c r="E106" s="14"/>
      <c r="F106" s="14"/>
      <c r="G106" s="14"/>
      <c r="H106" s="4"/>
      <c r="I106" s="4"/>
      <c r="J106" s="4"/>
      <c r="K106" s="4"/>
      <c r="L106" s="4"/>
      <c r="N106" s="4"/>
    </row>
    <row r="107" spans="1:14" s="3" customFormat="1" hidden="1" x14ac:dyDescent="0.2">
      <c r="A107" s="59"/>
      <c r="B107" s="59"/>
      <c r="C107" s="59"/>
      <c r="D107" s="60"/>
      <c r="E107" s="60"/>
      <c r="F107" s="9"/>
      <c r="G107" s="9"/>
      <c r="H107" s="4"/>
      <c r="I107" s="4"/>
      <c r="J107" s="4"/>
      <c r="K107" s="4"/>
      <c r="L107" s="4"/>
      <c r="N107" s="4"/>
    </row>
    <row r="108" spans="1:14" s="3" customFormat="1" x14ac:dyDescent="0.2">
      <c r="A108" s="59"/>
      <c r="B108" s="59"/>
      <c r="C108" s="59"/>
      <c r="D108" s="14"/>
      <c r="E108" s="14"/>
      <c r="F108" s="14"/>
      <c r="G108" s="14"/>
      <c r="H108" s="4"/>
      <c r="I108" s="4"/>
      <c r="J108" s="4"/>
      <c r="K108" s="4"/>
      <c r="L108" s="4"/>
      <c r="N108" s="4"/>
    </row>
    <row r="109" spans="1:14" s="3" customFormat="1" hidden="1" x14ac:dyDescent="0.2">
      <c r="A109" s="59"/>
      <c r="B109" s="59"/>
      <c r="C109" s="59"/>
      <c r="D109" s="60"/>
      <c r="E109" s="60"/>
      <c r="F109" s="9"/>
      <c r="G109" s="9"/>
      <c r="H109" s="4"/>
      <c r="I109" s="4"/>
      <c r="J109" s="4"/>
      <c r="K109" s="4"/>
      <c r="L109" s="4"/>
      <c r="N109" s="4"/>
    </row>
    <row r="110" spans="1:14" s="3" customFormat="1" hidden="1" x14ac:dyDescent="0.2">
      <c r="A110" s="59"/>
      <c r="B110" s="59"/>
      <c r="C110" s="59"/>
      <c r="D110" s="60"/>
      <c r="E110" s="60"/>
      <c r="F110" s="9"/>
      <c r="G110" s="9"/>
      <c r="H110" s="4"/>
      <c r="I110" s="4"/>
      <c r="J110" s="4"/>
      <c r="K110" s="4"/>
      <c r="L110" s="4"/>
      <c r="N110" s="4"/>
    </row>
    <row r="111" spans="1:14" s="3" customFormat="1" x14ac:dyDescent="0.2">
      <c r="A111" s="59"/>
      <c r="B111" s="59"/>
      <c r="C111" s="59"/>
      <c r="D111" s="60"/>
      <c r="E111" s="60"/>
      <c r="F111" s="9"/>
      <c r="G111" s="9"/>
      <c r="H111" s="4"/>
      <c r="I111" s="4"/>
      <c r="J111" s="4"/>
      <c r="K111" s="4"/>
      <c r="L111" s="4"/>
      <c r="N111" s="4"/>
    </row>
    <row r="112" spans="1:14" s="3" customFormat="1" x14ac:dyDescent="0.2">
      <c r="A112" s="59"/>
      <c r="B112" s="59"/>
      <c r="C112" s="59"/>
      <c r="D112" s="60"/>
      <c r="E112" s="60"/>
      <c r="F112" s="9"/>
      <c r="G112" s="9"/>
      <c r="H112" s="4"/>
      <c r="I112" s="4"/>
      <c r="J112" s="4"/>
      <c r="K112" s="4"/>
      <c r="L112" s="4"/>
      <c r="N112" s="4"/>
    </row>
    <row r="113" spans="1:14" s="3" customFormat="1" ht="28.5" customHeight="1" x14ac:dyDescent="0.2">
      <c r="A113" s="11"/>
      <c r="B113" s="11"/>
      <c r="C113" s="11"/>
      <c r="D113" s="11"/>
      <c r="E113" s="11"/>
      <c r="F113" s="31"/>
      <c r="G113" s="270"/>
      <c r="H113" s="4"/>
      <c r="I113" s="4"/>
      <c r="J113" s="4"/>
      <c r="K113" s="4"/>
      <c r="L113" s="4"/>
      <c r="N113" s="4"/>
    </row>
    <row r="114" spans="1:14" s="3" customFormat="1" x14ac:dyDescent="0.2">
      <c r="A114" s="59"/>
      <c r="B114" s="59"/>
      <c r="C114" s="58"/>
      <c r="D114" s="60"/>
      <c r="E114" s="60"/>
      <c r="F114" s="8"/>
      <c r="G114" s="8"/>
      <c r="H114" s="4"/>
      <c r="I114" s="4"/>
      <c r="J114" s="4"/>
      <c r="K114" s="4"/>
      <c r="L114" s="4"/>
      <c r="N114" s="4"/>
    </row>
    <row r="115" spans="1:14" s="3" customFormat="1" x14ac:dyDescent="0.2">
      <c r="A115" s="59"/>
      <c r="B115" s="59"/>
      <c r="C115" s="59"/>
      <c r="D115" s="64"/>
      <c r="E115" s="64"/>
      <c r="F115" s="6"/>
      <c r="G115" s="6"/>
      <c r="H115" s="4"/>
      <c r="I115" s="4"/>
      <c r="J115" s="4"/>
      <c r="K115" s="4"/>
      <c r="L115" s="4"/>
      <c r="N115" s="4"/>
    </row>
    <row r="116" spans="1:14" s="3" customFormat="1" hidden="1" x14ac:dyDescent="0.2">
      <c r="A116" s="59"/>
      <c r="B116" s="59"/>
      <c r="C116" s="59"/>
      <c r="D116" s="60"/>
      <c r="E116" s="60"/>
      <c r="F116" s="9"/>
      <c r="G116" s="9"/>
      <c r="H116" s="4"/>
      <c r="I116" s="4"/>
      <c r="J116" s="4"/>
      <c r="K116" s="4"/>
      <c r="L116" s="4"/>
      <c r="N116" s="4"/>
    </row>
    <row r="117" spans="1:14" s="3" customFormat="1" hidden="1" x14ac:dyDescent="0.2">
      <c r="A117" s="59"/>
      <c r="B117" s="59"/>
      <c r="C117" s="59"/>
      <c r="D117" s="63"/>
      <c r="E117" s="63"/>
      <c r="F117" s="5"/>
      <c r="G117" s="5"/>
      <c r="H117" s="4"/>
      <c r="I117" s="4"/>
      <c r="J117" s="4"/>
      <c r="K117" s="4"/>
      <c r="L117" s="4"/>
      <c r="N117" s="4"/>
    </row>
    <row r="118" spans="1:14" s="3" customFormat="1" hidden="1" x14ac:dyDescent="0.2">
      <c r="A118" s="59"/>
      <c r="B118" s="59"/>
      <c r="C118" s="59"/>
      <c r="D118" s="63"/>
      <c r="E118" s="63"/>
      <c r="F118" s="5"/>
      <c r="G118" s="5"/>
      <c r="H118" s="4"/>
      <c r="I118" s="4"/>
      <c r="J118" s="4"/>
      <c r="K118" s="4"/>
      <c r="L118" s="4"/>
      <c r="N118" s="4"/>
    </row>
    <row r="119" spans="1:14" s="3" customFormat="1" hidden="1" x14ac:dyDescent="0.2">
      <c r="A119" s="59"/>
      <c r="B119" s="59"/>
      <c r="C119" s="59"/>
      <c r="D119" s="60"/>
      <c r="E119" s="60"/>
      <c r="F119" s="9"/>
      <c r="G119" s="9"/>
      <c r="H119" s="4"/>
      <c r="I119" s="4"/>
      <c r="J119" s="4"/>
      <c r="K119" s="4"/>
      <c r="L119" s="4"/>
      <c r="N119" s="4"/>
    </row>
    <row r="120" spans="1:14" s="3" customFormat="1" x14ac:dyDescent="0.2">
      <c r="A120" s="59"/>
      <c r="B120" s="59"/>
      <c r="C120" s="59"/>
      <c r="D120" s="14"/>
      <c r="E120" s="14"/>
      <c r="F120" s="14"/>
      <c r="G120" s="14"/>
      <c r="H120" s="4"/>
      <c r="I120" s="4"/>
      <c r="J120" s="4"/>
      <c r="K120" s="4"/>
      <c r="L120" s="4"/>
      <c r="N120" s="4"/>
    </row>
    <row r="121" spans="1:14" s="3" customFormat="1" hidden="1" x14ac:dyDescent="0.2">
      <c r="A121" s="59"/>
      <c r="B121" s="59"/>
      <c r="C121" s="59"/>
      <c r="D121" s="60"/>
      <c r="E121" s="60"/>
      <c r="F121" s="9"/>
      <c r="G121" s="9"/>
      <c r="H121" s="4"/>
      <c r="I121" s="4"/>
      <c r="J121" s="4"/>
      <c r="K121" s="4"/>
      <c r="L121" s="4"/>
      <c r="N121" s="4"/>
    </row>
    <row r="122" spans="1:14" s="3" customFormat="1" hidden="1" x14ac:dyDescent="0.2">
      <c r="A122" s="59"/>
      <c r="B122" s="59"/>
      <c r="C122" s="59"/>
      <c r="D122" s="60"/>
      <c r="E122" s="60"/>
      <c r="F122" s="9"/>
      <c r="G122" s="9"/>
      <c r="H122" s="4"/>
      <c r="I122" s="4"/>
      <c r="J122" s="4"/>
      <c r="K122" s="4"/>
      <c r="L122" s="4"/>
      <c r="N122" s="4"/>
    </row>
    <row r="123" spans="1:14" s="3" customFormat="1" x14ac:dyDescent="0.2">
      <c r="A123" s="59"/>
      <c r="B123" s="59"/>
      <c r="C123" s="59"/>
      <c r="D123" s="14"/>
      <c r="E123" s="14"/>
      <c r="F123" s="14"/>
      <c r="G123" s="14"/>
      <c r="H123" s="4"/>
      <c r="I123" s="4"/>
      <c r="J123" s="4"/>
      <c r="K123" s="4"/>
      <c r="L123" s="4"/>
      <c r="N123" s="4"/>
    </row>
    <row r="124" spans="1:14" s="3" customFormat="1" hidden="1" x14ac:dyDescent="0.2">
      <c r="A124" s="59"/>
      <c r="B124" s="59"/>
      <c r="C124" s="59"/>
      <c r="D124" s="60"/>
      <c r="E124" s="60"/>
      <c r="F124" s="9"/>
      <c r="G124" s="9"/>
      <c r="H124" s="4"/>
      <c r="I124" s="4"/>
      <c r="J124" s="4"/>
      <c r="K124" s="4"/>
      <c r="L124" s="4"/>
      <c r="N124" s="4"/>
    </row>
    <row r="125" spans="1:14" s="3" customFormat="1" hidden="1" x14ac:dyDescent="0.2">
      <c r="A125" s="59"/>
      <c r="B125" s="59"/>
      <c r="C125" s="59"/>
      <c r="D125" s="63"/>
      <c r="E125" s="63"/>
      <c r="F125" s="5"/>
      <c r="G125" s="5"/>
      <c r="H125" s="4"/>
      <c r="I125" s="4"/>
      <c r="J125" s="4"/>
      <c r="K125" s="4"/>
      <c r="L125" s="4"/>
      <c r="N125" s="4"/>
    </row>
    <row r="126" spans="1:14" s="3" customFormat="1" x14ac:dyDescent="0.2">
      <c r="A126" s="59"/>
      <c r="B126" s="59"/>
      <c r="C126" s="59"/>
      <c r="D126" s="14"/>
      <c r="E126" s="14"/>
      <c r="F126" s="6"/>
      <c r="G126" s="6"/>
      <c r="H126" s="4"/>
      <c r="I126" s="4"/>
      <c r="J126" s="4"/>
      <c r="K126" s="4"/>
      <c r="L126" s="4"/>
      <c r="N126" s="4"/>
    </row>
    <row r="127" spans="1:14" s="3" customFormat="1" hidden="1" x14ac:dyDescent="0.2">
      <c r="A127" s="59"/>
      <c r="B127" s="59"/>
      <c r="C127" s="59"/>
      <c r="D127" s="12"/>
      <c r="E127" s="12"/>
      <c r="F127" s="5"/>
      <c r="G127" s="5"/>
      <c r="H127" s="4"/>
      <c r="I127" s="4"/>
      <c r="J127" s="4"/>
      <c r="K127" s="4"/>
      <c r="L127" s="4"/>
      <c r="N127" s="4"/>
    </row>
    <row r="128" spans="1:14" s="3" customFormat="1" x14ac:dyDescent="0.2">
      <c r="A128" s="59"/>
      <c r="B128" s="59"/>
      <c r="C128" s="59"/>
      <c r="D128" s="14"/>
      <c r="E128" s="14"/>
      <c r="F128" s="14"/>
      <c r="G128" s="14"/>
      <c r="H128" s="4"/>
      <c r="I128" s="4"/>
      <c r="J128" s="4"/>
      <c r="K128" s="4"/>
      <c r="L128" s="4"/>
      <c r="N128" s="4"/>
    </row>
    <row r="129" spans="1:14" s="3" customFormat="1" hidden="1" x14ac:dyDescent="0.2">
      <c r="A129" s="59"/>
      <c r="B129" s="59"/>
      <c r="C129" s="59"/>
      <c r="D129" s="60"/>
      <c r="E129" s="60"/>
      <c r="F129" s="9"/>
      <c r="G129" s="9"/>
      <c r="H129" s="4"/>
      <c r="I129" s="4"/>
      <c r="J129" s="4"/>
      <c r="K129" s="4"/>
      <c r="L129" s="4"/>
      <c r="N129" s="4"/>
    </row>
    <row r="130" spans="1:14" s="3" customFormat="1" x14ac:dyDescent="0.2">
      <c r="A130" s="59"/>
      <c r="B130" s="59"/>
      <c r="C130" s="58"/>
      <c r="D130" s="60"/>
      <c r="E130" s="60"/>
      <c r="F130" s="8"/>
      <c r="G130" s="8"/>
      <c r="H130" s="4"/>
      <c r="I130" s="4"/>
      <c r="J130" s="4"/>
      <c r="K130" s="4"/>
      <c r="L130" s="4"/>
      <c r="N130" s="4"/>
    </row>
    <row r="131" spans="1:14" s="3" customFormat="1" x14ac:dyDescent="0.2">
      <c r="A131" s="59"/>
      <c r="B131" s="59"/>
      <c r="C131" s="59"/>
      <c r="D131" s="12"/>
      <c r="E131" s="12"/>
      <c r="F131" s="14"/>
      <c r="G131" s="14"/>
      <c r="H131" s="4"/>
      <c r="I131" s="4"/>
      <c r="J131" s="4"/>
      <c r="K131" s="4"/>
      <c r="L131" s="4"/>
      <c r="N131" s="4"/>
    </row>
    <row r="132" spans="1:14" s="3" customFormat="1" hidden="1" x14ac:dyDescent="0.2">
      <c r="A132" s="59"/>
      <c r="B132" s="59"/>
      <c r="C132" s="59"/>
      <c r="D132" s="12"/>
      <c r="E132" s="12"/>
      <c r="F132" s="5"/>
      <c r="G132" s="5"/>
      <c r="H132" s="4"/>
      <c r="I132" s="4"/>
      <c r="J132" s="4"/>
      <c r="K132" s="4"/>
      <c r="L132" s="4"/>
      <c r="N132" s="4"/>
    </row>
    <row r="133" spans="1:14" s="3" customFormat="1" x14ac:dyDescent="0.2">
      <c r="A133" s="59"/>
      <c r="B133" s="59"/>
      <c r="C133" s="58"/>
      <c r="D133" s="12"/>
      <c r="E133" s="12"/>
      <c r="F133" s="18"/>
      <c r="G133" s="18"/>
      <c r="H133" s="4"/>
      <c r="I133" s="4"/>
      <c r="J133" s="4"/>
      <c r="K133" s="4"/>
      <c r="L133" s="4"/>
      <c r="N133" s="4"/>
    </row>
    <row r="134" spans="1:14" s="3" customFormat="1" x14ac:dyDescent="0.2">
      <c r="A134" s="59"/>
      <c r="B134" s="59"/>
      <c r="C134" s="58"/>
      <c r="D134" s="14"/>
      <c r="E134" s="14"/>
      <c r="F134" s="13"/>
      <c r="G134" s="13"/>
      <c r="H134" s="4"/>
      <c r="I134" s="4"/>
      <c r="J134" s="4"/>
      <c r="K134" s="4"/>
      <c r="L134" s="4"/>
      <c r="N134" s="4"/>
    </row>
    <row r="135" spans="1:14" s="3" customFormat="1" hidden="1" x14ac:dyDescent="0.2">
      <c r="A135" s="59"/>
      <c r="B135" s="59"/>
      <c r="C135" s="59"/>
      <c r="D135" s="60"/>
      <c r="E135" s="60"/>
      <c r="F135" s="9"/>
      <c r="G135" s="9"/>
      <c r="H135" s="4"/>
      <c r="I135" s="4"/>
      <c r="J135" s="4"/>
      <c r="K135" s="4"/>
      <c r="L135" s="4"/>
      <c r="N135" s="4"/>
    </row>
    <row r="136" spans="1:14" s="3" customFormat="1" x14ac:dyDescent="0.2">
      <c r="A136" s="59"/>
      <c r="B136" s="59"/>
      <c r="C136" s="59"/>
      <c r="D136" s="64"/>
      <c r="E136" s="64"/>
      <c r="F136" s="4"/>
      <c r="G136" s="4"/>
      <c r="H136" s="4"/>
      <c r="I136" s="4"/>
      <c r="J136" s="4"/>
      <c r="K136" s="4"/>
      <c r="L136" s="4"/>
      <c r="N136" s="4"/>
    </row>
    <row r="137" spans="1:14" s="3" customFormat="1" ht="11.25" hidden="1" customHeight="1" x14ac:dyDescent="0.2">
      <c r="A137" s="59"/>
      <c r="B137" s="59"/>
      <c r="C137" s="59"/>
      <c r="D137" s="63"/>
      <c r="E137" s="63"/>
      <c r="F137" s="5"/>
      <c r="G137" s="5"/>
      <c r="H137" s="4"/>
      <c r="I137" s="4"/>
      <c r="J137" s="4"/>
      <c r="K137" s="4"/>
      <c r="L137" s="4"/>
      <c r="N137" s="4"/>
    </row>
    <row r="138" spans="1:14" s="3" customFormat="1" ht="24" customHeight="1" x14ac:dyDescent="0.2">
      <c r="A138" s="59"/>
      <c r="B138" s="58"/>
      <c r="C138" s="59"/>
      <c r="D138" s="63"/>
      <c r="E138" s="63"/>
      <c r="F138" s="40"/>
      <c r="G138" s="40"/>
      <c r="H138" s="4"/>
      <c r="I138" s="4"/>
      <c r="J138" s="4"/>
      <c r="K138" s="4"/>
      <c r="L138" s="4"/>
      <c r="N138" s="4"/>
    </row>
    <row r="139" spans="1:14" s="3" customFormat="1" ht="15" customHeight="1" x14ac:dyDescent="0.2">
      <c r="A139" s="59"/>
      <c r="B139" s="59"/>
      <c r="C139" s="58"/>
      <c r="D139" s="63"/>
      <c r="E139" s="63"/>
      <c r="F139" s="40"/>
      <c r="G139" s="40"/>
      <c r="H139" s="4"/>
      <c r="I139" s="4"/>
      <c r="J139" s="4"/>
      <c r="K139" s="4"/>
      <c r="L139" s="4"/>
      <c r="N139" s="4"/>
    </row>
    <row r="140" spans="1:14" s="3" customFormat="1" ht="11.25" customHeight="1" x14ac:dyDescent="0.2">
      <c r="A140" s="59"/>
      <c r="B140" s="59"/>
      <c r="C140" s="59"/>
      <c r="D140" s="64"/>
      <c r="E140" s="64"/>
      <c r="F140" s="6"/>
      <c r="G140" s="6"/>
      <c r="H140" s="4"/>
      <c r="I140" s="4"/>
      <c r="J140" s="4"/>
      <c r="K140" s="4"/>
      <c r="L140" s="4"/>
      <c r="N140" s="4"/>
    </row>
    <row r="141" spans="1:14" s="3" customFormat="1" hidden="1" x14ac:dyDescent="0.2">
      <c r="A141" s="59"/>
      <c r="B141" s="59"/>
      <c r="C141" s="59"/>
      <c r="D141" s="63"/>
      <c r="E141" s="63"/>
      <c r="F141" s="5"/>
      <c r="G141" s="5"/>
      <c r="H141" s="4"/>
      <c r="I141" s="4"/>
      <c r="J141" s="4"/>
      <c r="K141" s="4"/>
      <c r="L141" s="4"/>
      <c r="N141" s="4"/>
    </row>
    <row r="142" spans="1:14" s="3" customFormat="1" ht="13.5" customHeight="1" x14ac:dyDescent="0.2">
      <c r="A142" s="59"/>
      <c r="B142" s="58"/>
      <c r="C142" s="59"/>
      <c r="D142" s="63"/>
      <c r="E142" s="63"/>
      <c r="F142" s="1"/>
      <c r="G142" s="1"/>
      <c r="H142" s="4"/>
      <c r="I142" s="4"/>
      <c r="J142" s="4"/>
      <c r="K142" s="4"/>
      <c r="L142" s="4"/>
      <c r="N142" s="4"/>
    </row>
    <row r="143" spans="1:14" s="3" customFormat="1" ht="12.75" customHeight="1" x14ac:dyDescent="0.2">
      <c r="A143" s="59"/>
      <c r="B143" s="59"/>
      <c r="C143" s="58"/>
      <c r="D143" s="63"/>
      <c r="E143" s="63"/>
      <c r="F143" s="8"/>
      <c r="G143" s="8"/>
      <c r="H143" s="4"/>
      <c r="I143" s="4"/>
      <c r="J143" s="4"/>
      <c r="K143" s="4"/>
      <c r="L143" s="4"/>
      <c r="N143" s="4"/>
    </row>
    <row r="144" spans="1:14" s="3" customFormat="1" ht="12.75" customHeight="1" x14ac:dyDescent="0.2">
      <c r="A144" s="59"/>
      <c r="B144" s="59"/>
      <c r="C144" s="58"/>
      <c r="D144" s="14"/>
      <c r="E144" s="14"/>
      <c r="F144" s="13"/>
      <c r="G144" s="13"/>
      <c r="H144" s="4"/>
      <c r="I144" s="4"/>
      <c r="J144" s="4"/>
      <c r="K144" s="4"/>
      <c r="L144" s="4"/>
      <c r="N144" s="4"/>
    </row>
    <row r="145" spans="1:14" s="3" customFormat="1" hidden="1" x14ac:dyDescent="0.2">
      <c r="A145" s="59"/>
      <c r="B145" s="59"/>
      <c r="C145" s="59"/>
      <c r="D145" s="60"/>
      <c r="E145" s="60"/>
      <c r="F145" s="9"/>
      <c r="G145" s="9"/>
      <c r="H145" s="4"/>
      <c r="I145" s="4"/>
      <c r="J145" s="4"/>
      <c r="K145" s="4"/>
      <c r="L145" s="4"/>
      <c r="N145" s="4"/>
    </row>
    <row r="146" spans="1:14" s="3" customFormat="1" x14ac:dyDescent="0.2">
      <c r="A146" s="59"/>
      <c r="B146" s="59"/>
      <c r="C146" s="58"/>
      <c r="D146" s="60"/>
      <c r="E146" s="60"/>
      <c r="F146" s="18"/>
      <c r="G146" s="18"/>
      <c r="H146" s="4"/>
      <c r="I146" s="4"/>
      <c r="J146" s="4"/>
      <c r="K146" s="4"/>
      <c r="L146" s="4"/>
      <c r="N146" s="4"/>
    </row>
    <row r="147" spans="1:14" s="3" customFormat="1" x14ac:dyDescent="0.2">
      <c r="A147" s="59"/>
      <c r="B147" s="59"/>
      <c r="C147" s="59"/>
      <c r="D147" s="64"/>
      <c r="E147" s="64"/>
      <c r="F147" s="6"/>
      <c r="G147" s="6"/>
      <c r="H147" s="4"/>
      <c r="I147" s="4"/>
      <c r="J147" s="4"/>
      <c r="K147" s="4"/>
      <c r="L147" s="4"/>
      <c r="N147" s="4"/>
    </row>
    <row r="148" spans="1:14" s="3" customFormat="1" hidden="1" x14ac:dyDescent="0.2">
      <c r="A148" s="59"/>
      <c r="B148" s="59"/>
      <c r="C148" s="59"/>
      <c r="D148" s="63"/>
      <c r="E148" s="63"/>
      <c r="F148" s="5"/>
      <c r="G148" s="5"/>
      <c r="H148" s="4"/>
      <c r="I148" s="4"/>
      <c r="J148" s="4"/>
      <c r="K148" s="4"/>
      <c r="L148" s="4"/>
      <c r="N148" s="4"/>
    </row>
    <row r="149" spans="1:14" s="3" customFormat="1" hidden="1" x14ac:dyDescent="0.2">
      <c r="A149" s="59"/>
      <c r="B149" s="59"/>
      <c r="C149" s="59"/>
      <c r="D149" s="60"/>
      <c r="E149" s="60"/>
      <c r="F149" s="9"/>
      <c r="G149" s="9"/>
      <c r="H149" s="4"/>
      <c r="I149" s="4"/>
      <c r="J149" s="4"/>
      <c r="K149" s="4"/>
      <c r="L149" s="4"/>
      <c r="N149" s="4"/>
    </row>
    <row r="150" spans="1:14" s="3" customFormat="1" ht="19.5" customHeight="1" x14ac:dyDescent="0.2">
      <c r="A150" s="21"/>
      <c r="B150" s="65"/>
      <c r="C150" s="65"/>
      <c r="D150" s="65"/>
      <c r="E150" s="65"/>
      <c r="F150" s="7"/>
      <c r="G150" s="7"/>
      <c r="H150" s="4"/>
      <c r="I150" s="4"/>
      <c r="J150" s="4"/>
      <c r="K150" s="4"/>
      <c r="L150" s="4"/>
      <c r="N150" s="4"/>
    </row>
    <row r="151" spans="1:14" s="3" customFormat="1" ht="15" customHeight="1" x14ac:dyDescent="0.2">
      <c r="A151" s="58"/>
      <c r="B151" s="59"/>
      <c r="C151" s="59"/>
      <c r="D151" s="17"/>
      <c r="E151" s="17"/>
      <c r="F151" s="7"/>
      <c r="G151" s="7"/>
      <c r="H151" s="4"/>
      <c r="I151" s="4"/>
      <c r="J151" s="4"/>
      <c r="K151" s="4"/>
      <c r="L151" s="4"/>
      <c r="N151" s="4"/>
    </row>
    <row r="152" spans="1:14" s="3" customFormat="1" x14ac:dyDescent="0.2">
      <c r="A152" s="58"/>
      <c r="B152" s="58"/>
      <c r="C152" s="59"/>
      <c r="D152" s="17"/>
      <c r="E152" s="17"/>
      <c r="F152" s="8"/>
      <c r="G152" s="8"/>
      <c r="H152" s="4"/>
      <c r="I152" s="4"/>
      <c r="J152" s="4"/>
      <c r="K152" s="4"/>
      <c r="L152" s="4"/>
      <c r="N152" s="4"/>
    </row>
    <row r="153" spans="1:14" s="3" customFormat="1" x14ac:dyDescent="0.2">
      <c r="A153" s="59"/>
      <c r="B153" s="59"/>
      <c r="C153" s="58"/>
      <c r="D153" s="60"/>
      <c r="E153" s="60"/>
      <c r="F153" s="7"/>
      <c r="G153" s="7"/>
      <c r="H153" s="4"/>
      <c r="I153" s="4"/>
      <c r="J153" s="4"/>
      <c r="K153" s="4"/>
      <c r="L153" s="4"/>
      <c r="N153" s="4"/>
    </row>
    <row r="154" spans="1:14" s="3" customFormat="1" x14ac:dyDescent="0.2">
      <c r="A154" s="59"/>
      <c r="B154" s="59"/>
      <c r="C154" s="59"/>
      <c r="D154" s="61"/>
      <c r="E154" s="61"/>
      <c r="F154" s="14"/>
      <c r="G154" s="14"/>
      <c r="H154" s="4"/>
      <c r="I154" s="4"/>
      <c r="J154" s="4"/>
      <c r="K154" s="4"/>
      <c r="L154" s="4"/>
      <c r="N154" s="4"/>
    </row>
    <row r="155" spans="1:14" s="3" customFormat="1" x14ac:dyDescent="0.2">
      <c r="A155" s="59"/>
      <c r="B155" s="58"/>
      <c r="C155" s="59"/>
      <c r="D155" s="60"/>
      <c r="E155" s="60"/>
      <c r="F155" s="8"/>
      <c r="G155" s="8"/>
      <c r="H155" s="4"/>
      <c r="I155" s="4"/>
      <c r="J155" s="4"/>
      <c r="K155" s="4"/>
      <c r="L155" s="4"/>
      <c r="N155" s="4"/>
    </row>
    <row r="156" spans="1:14" s="3" customFormat="1" x14ac:dyDescent="0.2">
      <c r="A156" s="59"/>
      <c r="B156" s="59"/>
      <c r="C156" s="58"/>
      <c r="D156" s="60"/>
      <c r="E156" s="60"/>
      <c r="F156" s="8"/>
      <c r="G156" s="8"/>
      <c r="H156" s="4"/>
      <c r="I156" s="4"/>
      <c r="J156" s="4"/>
      <c r="K156" s="4"/>
      <c r="L156" s="4"/>
      <c r="N156" s="4"/>
    </row>
    <row r="157" spans="1:14" s="3" customFormat="1" x14ac:dyDescent="0.2">
      <c r="A157" s="59"/>
      <c r="B157" s="59"/>
      <c r="C157" s="59"/>
      <c r="D157" s="14"/>
      <c r="E157" s="14"/>
      <c r="F157" s="13"/>
      <c r="G157" s="13"/>
      <c r="H157" s="4"/>
      <c r="I157" s="4"/>
      <c r="J157" s="4"/>
      <c r="K157" s="4"/>
      <c r="L157" s="4"/>
      <c r="N157" s="4"/>
    </row>
    <row r="158" spans="1:14" s="3" customFormat="1" ht="22.5" customHeight="1" x14ac:dyDescent="0.2">
      <c r="A158" s="59"/>
      <c r="B158" s="59"/>
      <c r="C158" s="58"/>
      <c r="D158" s="60"/>
      <c r="E158" s="60"/>
      <c r="F158" s="29"/>
      <c r="G158" s="29"/>
      <c r="H158" s="4"/>
      <c r="I158" s="4"/>
      <c r="J158" s="4"/>
      <c r="K158" s="4"/>
      <c r="L158" s="4"/>
      <c r="N158" s="4"/>
    </row>
    <row r="159" spans="1:14" s="3" customFormat="1" x14ac:dyDescent="0.2">
      <c r="A159" s="59"/>
      <c r="B159" s="59"/>
      <c r="C159" s="59"/>
      <c r="D159" s="60"/>
      <c r="E159" s="60"/>
      <c r="F159" s="13"/>
      <c r="G159" s="13"/>
      <c r="H159" s="4"/>
      <c r="I159" s="4"/>
      <c r="J159" s="4"/>
      <c r="K159" s="4"/>
      <c r="L159" s="4"/>
      <c r="N159" s="4"/>
    </row>
    <row r="160" spans="1:14" s="3" customFormat="1" x14ac:dyDescent="0.2">
      <c r="A160" s="59"/>
      <c r="B160" s="58"/>
      <c r="C160" s="59"/>
      <c r="D160" s="12"/>
      <c r="E160" s="12"/>
      <c r="F160" s="7"/>
      <c r="G160" s="7"/>
      <c r="H160" s="4"/>
      <c r="I160" s="4"/>
      <c r="J160" s="4"/>
      <c r="K160" s="4"/>
      <c r="L160" s="4"/>
      <c r="N160" s="4"/>
    </row>
    <row r="161" spans="1:14" s="3" customFormat="1" x14ac:dyDescent="0.2">
      <c r="A161" s="59"/>
      <c r="B161" s="59"/>
      <c r="C161" s="58"/>
      <c r="D161" s="12"/>
      <c r="E161" s="12"/>
      <c r="F161" s="17"/>
      <c r="G161" s="17"/>
      <c r="H161" s="4"/>
      <c r="I161" s="4"/>
      <c r="J161" s="4"/>
      <c r="K161" s="4"/>
      <c r="L161" s="4"/>
      <c r="N161" s="4"/>
    </row>
    <row r="162" spans="1:14" s="3" customFormat="1" x14ac:dyDescent="0.2">
      <c r="A162" s="59"/>
      <c r="B162" s="59"/>
      <c r="C162" s="59"/>
      <c r="D162" s="14"/>
      <c r="E162" s="14"/>
      <c r="F162" s="14"/>
      <c r="G162" s="14"/>
      <c r="H162" s="4"/>
      <c r="I162" s="4"/>
      <c r="J162" s="4"/>
      <c r="K162" s="4"/>
      <c r="L162" s="4"/>
      <c r="N162" s="4"/>
    </row>
    <row r="163" spans="1:14" s="3" customFormat="1" ht="13.5" customHeight="1" x14ac:dyDescent="0.2">
      <c r="A163" s="58"/>
      <c r="B163" s="59"/>
      <c r="C163" s="59"/>
      <c r="D163" s="17"/>
      <c r="E163" s="17"/>
      <c r="F163" s="7"/>
      <c r="G163" s="7"/>
      <c r="H163" s="4"/>
      <c r="I163" s="4"/>
      <c r="J163" s="4"/>
      <c r="K163" s="4"/>
      <c r="L163" s="4"/>
      <c r="N163" s="4"/>
    </row>
    <row r="164" spans="1:14" s="3" customFormat="1" ht="13.5" customHeight="1" x14ac:dyDescent="0.2">
      <c r="A164" s="59"/>
      <c r="B164" s="58"/>
      <c r="C164" s="59"/>
      <c r="D164" s="60"/>
      <c r="E164" s="60"/>
      <c r="F164" s="7"/>
      <c r="G164" s="7"/>
      <c r="H164" s="4"/>
      <c r="I164" s="4"/>
      <c r="J164" s="4"/>
      <c r="K164" s="4"/>
      <c r="L164" s="4"/>
      <c r="N164" s="4"/>
    </row>
    <row r="165" spans="1:14" s="3" customFormat="1" ht="13.5" customHeight="1" x14ac:dyDescent="0.2">
      <c r="A165" s="59"/>
      <c r="B165" s="59"/>
      <c r="C165" s="58"/>
      <c r="D165" s="60"/>
      <c r="E165" s="60"/>
      <c r="F165" s="8"/>
      <c r="G165" s="8"/>
      <c r="H165" s="4"/>
      <c r="I165" s="4"/>
      <c r="J165" s="4"/>
      <c r="K165" s="4"/>
      <c r="L165" s="4"/>
      <c r="N165" s="4"/>
    </row>
    <row r="166" spans="1:14" s="3" customFormat="1" x14ac:dyDescent="0.2">
      <c r="A166" s="59"/>
      <c r="B166" s="59"/>
      <c r="C166" s="58"/>
      <c r="D166" s="14"/>
      <c r="E166" s="14"/>
      <c r="F166" s="14"/>
      <c r="G166" s="14"/>
      <c r="H166" s="4"/>
      <c r="I166" s="4"/>
      <c r="J166" s="4"/>
      <c r="K166" s="4"/>
      <c r="L166" s="4"/>
      <c r="N166" s="4"/>
    </row>
    <row r="167" spans="1:14" s="3" customFormat="1" x14ac:dyDescent="0.2">
      <c r="A167" s="59"/>
      <c r="B167" s="59"/>
      <c r="C167" s="58"/>
      <c r="D167" s="60"/>
      <c r="E167" s="60"/>
      <c r="F167" s="8"/>
      <c r="G167" s="8"/>
      <c r="H167" s="4"/>
      <c r="I167" s="4"/>
      <c r="J167" s="4"/>
      <c r="K167" s="4"/>
      <c r="L167" s="4"/>
      <c r="N167" s="4"/>
    </row>
    <row r="168" spans="1:14" s="3" customFormat="1" x14ac:dyDescent="0.2">
      <c r="A168" s="59"/>
      <c r="B168" s="59"/>
      <c r="C168" s="59"/>
      <c r="D168" s="64"/>
      <c r="E168" s="64"/>
      <c r="F168" s="6"/>
      <c r="G168" s="6"/>
      <c r="H168" s="4"/>
      <c r="I168" s="4"/>
      <c r="J168" s="4"/>
      <c r="K168" s="4"/>
      <c r="L168" s="4"/>
      <c r="N168" s="4"/>
    </row>
    <row r="169" spans="1:14" s="3" customFormat="1" x14ac:dyDescent="0.2">
      <c r="A169" s="59"/>
      <c r="B169" s="59"/>
      <c r="C169" s="58"/>
      <c r="D169" s="12"/>
      <c r="E169" s="12"/>
      <c r="F169" s="18"/>
      <c r="G169" s="18"/>
      <c r="H169" s="4"/>
      <c r="I169" s="4"/>
      <c r="J169" s="4"/>
      <c r="K169" s="4"/>
      <c r="L169" s="4"/>
      <c r="N169" s="4"/>
    </row>
    <row r="170" spans="1:14" s="3" customFormat="1" x14ac:dyDescent="0.2">
      <c r="A170" s="59"/>
      <c r="B170" s="59"/>
      <c r="C170" s="58"/>
      <c r="D170" s="14"/>
      <c r="E170" s="14"/>
      <c r="F170" s="13"/>
      <c r="G170" s="13"/>
      <c r="H170" s="4"/>
      <c r="I170" s="4"/>
      <c r="J170" s="4"/>
      <c r="K170" s="4"/>
      <c r="L170" s="4"/>
      <c r="N170" s="4"/>
    </row>
    <row r="171" spans="1:14" s="3" customFormat="1" x14ac:dyDescent="0.2">
      <c r="A171" s="59"/>
      <c r="B171" s="59"/>
      <c r="C171" s="59"/>
      <c r="D171" s="64"/>
      <c r="E171" s="64"/>
      <c r="F171" s="19"/>
      <c r="G171" s="19"/>
      <c r="H171" s="4"/>
      <c r="I171" s="4"/>
      <c r="J171" s="4"/>
      <c r="K171" s="4"/>
      <c r="L171" s="4"/>
      <c r="N171" s="4"/>
    </row>
    <row r="172" spans="1:14" s="3" customFormat="1" x14ac:dyDescent="0.2">
      <c r="A172" s="59"/>
      <c r="B172" s="58"/>
      <c r="C172" s="59"/>
      <c r="D172" s="63"/>
      <c r="E172" s="63"/>
      <c r="F172" s="1"/>
      <c r="G172" s="1"/>
      <c r="H172" s="4"/>
      <c r="I172" s="4"/>
      <c r="J172" s="4"/>
      <c r="K172" s="4"/>
      <c r="L172" s="4"/>
      <c r="N172" s="4"/>
    </row>
    <row r="173" spans="1:14" s="3" customFormat="1" x14ac:dyDescent="0.2">
      <c r="A173" s="59"/>
      <c r="B173" s="59"/>
      <c r="C173" s="58"/>
      <c r="D173" s="63"/>
      <c r="E173" s="63"/>
      <c r="F173" s="8"/>
      <c r="G173" s="8"/>
      <c r="H173" s="4"/>
      <c r="I173" s="4"/>
      <c r="J173" s="4"/>
      <c r="K173" s="4"/>
      <c r="L173" s="4"/>
      <c r="N173" s="4"/>
    </row>
    <row r="174" spans="1:14" s="3" customFormat="1" x14ac:dyDescent="0.2">
      <c r="A174" s="59"/>
      <c r="B174" s="59"/>
      <c r="C174" s="58"/>
      <c r="D174" s="14"/>
      <c r="E174" s="14"/>
      <c r="F174" s="13"/>
      <c r="G174" s="13"/>
      <c r="H174" s="4"/>
      <c r="I174" s="4"/>
      <c r="J174" s="4"/>
      <c r="K174" s="4"/>
      <c r="L174" s="4"/>
      <c r="N174" s="4"/>
    </row>
    <row r="175" spans="1:14" s="3" customFormat="1" x14ac:dyDescent="0.2">
      <c r="A175" s="59"/>
      <c r="B175" s="59"/>
      <c r="C175" s="58"/>
      <c r="D175" s="14"/>
      <c r="E175" s="14"/>
      <c r="F175" s="13"/>
      <c r="G175" s="13"/>
      <c r="H175" s="4"/>
      <c r="I175" s="4"/>
      <c r="J175" s="4"/>
      <c r="K175" s="4"/>
      <c r="L175" s="4"/>
      <c r="N175" s="4"/>
    </row>
    <row r="176" spans="1:14" s="3" customFormat="1" x14ac:dyDescent="0.2">
      <c r="A176" s="59"/>
      <c r="B176" s="59"/>
      <c r="C176" s="59"/>
      <c r="D176" s="60"/>
      <c r="E176" s="60"/>
      <c r="F176" s="9"/>
      <c r="G176" s="9"/>
      <c r="H176" s="4"/>
      <c r="I176" s="4"/>
      <c r="J176" s="4"/>
      <c r="K176" s="4"/>
      <c r="L176" s="4"/>
      <c r="N176" s="4"/>
    </row>
    <row r="177" spans="1:14" s="22" customFormat="1" ht="18" customHeight="1" x14ac:dyDescent="0.35">
      <c r="A177" s="295"/>
      <c r="B177" s="296"/>
      <c r="C177" s="296"/>
      <c r="D177" s="296"/>
      <c r="E177" s="296"/>
      <c r="F177" s="296"/>
      <c r="G177" s="24"/>
      <c r="H177" s="188"/>
      <c r="I177" s="188"/>
      <c r="J177" s="188"/>
      <c r="K177" s="188"/>
      <c r="L177" s="188"/>
      <c r="N177" s="188"/>
    </row>
    <row r="178" spans="1:14" s="3" customFormat="1" ht="28.5" customHeight="1" x14ac:dyDescent="0.2">
      <c r="A178" s="11"/>
      <c r="B178" s="11"/>
      <c r="C178" s="11"/>
      <c r="D178" s="11"/>
      <c r="E178" s="11"/>
      <c r="F178" s="31"/>
      <c r="G178" s="270"/>
      <c r="H178" s="4"/>
      <c r="I178" s="4"/>
      <c r="J178" s="4"/>
      <c r="K178" s="4"/>
      <c r="L178" s="4"/>
      <c r="N178" s="4"/>
    </row>
    <row r="179" spans="1:14" s="3" customFormat="1" x14ac:dyDescent="0.2">
      <c r="A179" s="59"/>
      <c r="B179" s="59"/>
      <c r="C179" s="59"/>
      <c r="D179" s="59"/>
      <c r="E179" s="59"/>
      <c r="H179" s="4"/>
      <c r="I179" s="4"/>
      <c r="J179" s="4"/>
      <c r="K179" s="4"/>
      <c r="L179" s="4"/>
      <c r="N179" s="4"/>
    </row>
    <row r="180" spans="1:14" s="3" customFormat="1" ht="15.75" x14ac:dyDescent="0.25">
      <c r="A180" s="66"/>
      <c r="B180" s="58"/>
      <c r="C180" s="58"/>
      <c r="D180" s="58"/>
      <c r="E180" s="58"/>
      <c r="F180" s="2"/>
      <c r="G180" s="2"/>
      <c r="H180" s="4"/>
      <c r="I180" s="4"/>
      <c r="J180" s="4"/>
      <c r="K180" s="4"/>
      <c r="L180" s="4"/>
      <c r="N180" s="4"/>
    </row>
    <row r="181" spans="1:14" s="3" customFormat="1" x14ac:dyDescent="0.2">
      <c r="A181" s="58"/>
      <c r="B181" s="58"/>
      <c r="C181" s="58"/>
      <c r="D181" s="58"/>
      <c r="E181" s="58"/>
      <c r="F181" s="2"/>
      <c r="G181" s="2"/>
      <c r="H181" s="4"/>
      <c r="I181" s="4"/>
      <c r="J181" s="4"/>
      <c r="K181" s="4"/>
      <c r="L181" s="4"/>
      <c r="N181" s="4"/>
    </row>
    <row r="182" spans="1:14" s="3" customFormat="1" ht="17.25" customHeight="1" x14ac:dyDescent="0.2">
      <c r="A182" s="58"/>
      <c r="B182" s="58"/>
      <c r="C182" s="58"/>
      <c r="D182" s="58"/>
      <c r="E182" s="58"/>
      <c r="F182" s="2"/>
      <c r="G182" s="2"/>
      <c r="H182" s="4"/>
      <c r="I182" s="4"/>
      <c r="J182" s="4"/>
      <c r="K182" s="4"/>
      <c r="L182" s="4"/>
      <c r="N182" s="4"/>
    </row>
    <row r="183" spans="1:14" s="3" customFormat="1" ht="13.5" customHeight="1" x14ac:dyDescent="0.2">
      <c r="A183" s="58"/>
      <c r="B183" s="58"/>
      <c r="C183" s="58"/>
      <c r="D183" s="58"/>
      <c r="E183" s="58"/>
      <c r="F183" s="2"/>
      <c r="G183" s="2"/>
      <c r="H183" s="4"/>
      <c r="I183" s="4"/>
      <c r="J183" s="4"/>
      <c r="K183" s="4"/>
      <c r="L183" s="4"/>
      <c r="N183" s="4"/>
    </row>
    <row r="184" spans="1:14" s="3" customFormat="1" x14ac:dyDescent="0.2">
      <c r="A184" s="58"/>
      <c r="B184" s="58"/>
      <c r="C184" s="58"/>
      <c r="D184" s="58"/>
      <c r="E184" s="58"/>
      <c r="F184" s="2"/>
      <c r="G184" s="2"/>
      <c r="H184" s="4"/>
      <c r="I184" s="4"/>
      <c r="J184" s="4"/>
      <c r="K184" s="4"/>
      <c r="L184" s="4"/>
      <c r="N184" s="4"/>
    </row>
    <row r="185" spans="1:14" s="3" customFormat="1" x14ac:dyDescent="0.2">
      <c r="A185" s="58"/>
      <c r="B185" s="58"/>
      <c r="C185" s="58"/>
      <c r="D185" s="59"/>
      <c r="E185" s="59"/>
      <c r="H185" s="4"/>
      <c r="I185" s="4"/>
      <c r="J185" s="4"/>
      <c r="K185" s="4"/>
      <c r="L185" s="4"/>
      <c r="N185" s="4"/>
    </row>
    <row r="186" spans="1:14" s="3" customFormat="1" x14ac:dyDescent="0.2">
      <c r="A186" s="58"/>
      <c r="B186" s="58"/>
      <c r="C186" s="58"/>
      <c r="D186" s="58"/>
      <c r="E186" s="58"/>
      <c r="F186" s="2"/>
      <c r="G186" s="2"/>
      <c r="H186" s="4"/>
      <c r="I186" s="4"/>
      <c r="J186" s="4"/>
      <c r="K186" s="4"/>
      <c r="L186" s="4"/>
      <c r="N186" s="4"/>
    </row>
    <row r="187" spans="1:14" s="3" customFormat="1" x14ac:dyDescent="0.2">
      <c r="A187" s="58"/>
      <c r="B187" s="58"/>
      <c r="C187" s="58"/>
      <c r="D187" s="58"/>
      <c r="E187" s="58"/>
      <c r="F187" s="20"/>
      <c r="G187" s="20"/>
      <c r="H187" s="4"/>
      <c r="I187" s="4"/>
      <c r="J187" s="4"/>
      <c r="K187" s="4"/>
      <c r="L187" s="4"/>
      <c r="N187" s="4"/>
    </row>
    <row r="188" spans="1:14" s="3" customFormat="1" x14ac:dyDescent="0.2">
      <c r="A188" s="58"/>
      <c r="B188" s="58"/>
      <c r="C188" s="58"/>
      <c r="D188" s="58"/>
      <c r="E188" s="58"/>
      <c r="F188" s="2"/>
      <c r="G188" s="2"/>
      <c r="H188" s="4"/>
      <c r="I188" s="4"/>
      <c r="J188" s="4"/>
      <c r="K188" s="4"/>
      <c r="L188" s="4"/>
      <c r="N188" s="4"/>
    </row>
    <row r="189" spans="1:14" s="3" customFormat="1" ht="22.5" customHeight="1" x14ac:dyDescent="0.2">
      <c r="A189" s="58"/>
      <c r="B189" s="58"/>
      <c r="C189" s="58"/>
      <c r="D189" s="58"/>
      <c r="E189" s="58"/>
      <c r="F189" s="29"/>
      <c r="G189" s="29"/>
      <c r="H189" s="4"/>
      <c r="I189" s="4"/>
      <c r="J189" s="4"/>
      <c r="K189" s="4"/>
      <c r="L189" s="4"/>
      <c r="N189" s="4"/>
    </row>
    <row r="190" spans="1:14" s="3" customFormat="1" ht="22.5" customHeight="1" x14ac:dyDescent="0.2">
      <c r="A190" s="59"/>
      <c r="B190" s="59"/>
      <c r="C190" s="59"/>
      <c r="D190" s="14"/>
      <c r="E190" s="14"/>
      <c r="F190" s="39"/>
      <c r="G190" s="39"/>
      <c r="H190" s="4"/>
      <c r="I190" s="4"/>
      <c r="J190" s="4"/>
      <c r="K190" s="4"/>
      <c r="L190" s="4"/>
      <c r="N190" s="4"/>
    </row>
    <row r="191" spans="1:14" s="3" customFormat="1" x14ac:dyDescent="0.2">
      <c r="A191" s="59"/>
      <c r="B191" s="59"/>
      <c r="C191" s="59"/>
      <c r="D191" s="59"/>
      <c r="E191" s="59"/>
      <c r="H191" s="4"/>
      <c r="I191" s="4"/>
      <c r="J191" s="4"/>
      <c r="K191" s="4"/>
      <c r="L191" s="4"/>
      <c r="N191" s="4"/>
    </row>
    <row r="192" spans="1:14" s="3" customFormat="1" x14ac:dyDescent="0.2">
      <c r="A192" s="59"/>
      <c r="B192" s="59"/>
      <c r="C192" s="59"/>
      <c r="D192" s="59"/>
      <c r="E192" s="59"/>
      <c r="H192" s="4"/>
      <c r="I192" s="4"/>
      <c r="J192" s="4"/>
      <c r="K192" s="4"/>
      <c r="L192" s="4"/>
      <c r="N192" s="4"/>
    </row>
    <row r="193" spans="1:14" s="3" customFormat="1" x14ac:dyDescent="0.2">
      <c r="A193" s="59"/>
      <c r="B193" s="59"/>
      <c r="C193" s="59"/>
      <c r="D193" s="59"/>
      <c r="E193" s="59"/>
      <c r="H193" s="4"/>
      <c r="I193" s="4"/>
      <c r="J193" s="4"/>
      <c r="K193" s="4"/>
      <c r="L193" s="4"/>
      <c r="N193" s="4"/>
    </row>
    <row r="194" spans="1:14" s="3" customFormat="1" x14ac:dyDescent="0.2">
      <c r="A194" s="59"/>
      <c r="B194" s="59"/>
      <c r="C194" s="59"/>
      <c r="D194" s="59"/>
      <c r="E194" s="59"/>
      <c r="H194" s="4"/>
      <c r="I194" s="4"/>
      <c r="J194" s="4"/>
      <c r="K194" s="4"/>
      <c r="L194" s="4"/>
      <c r="N194" s="4"/>
    </row>
    <row r="195" spans="1:14" s="3" customFormat="1" x14ac:dyDescent="0.2">
      <c r="A195" s="59"/>
      <c r="B195" s="59"/>
      <c r="C195" s="59"/>
      <c r="D195" s="59"/>
      <c r="E195" s="59"/>
      <c r="H195" s="4"/>
      <c r="I195" s="4"/>
      <c r="J195" s="4"/>
      <c r="K195" s="4"/>
      <c r="L195" s="4"/>
      <c r="N195" s="4"/>
    </row>
    <row r="196" spans="1:14" s="3" customFormat="1" x14ac:dyDescent="0.2">
      <c r="A196" s="59"/>
      <c r="B196" s="59"/>
      <c r="C196" s="59"/>
      <c r="D196" s="59"/>
      <c r="E196" s="59"/>
      <c r="H196" s="4"/>
      <c r="I196" s="4"/>
      <c r="J196" s="4"/>
      <c r="K196" s="4"/>
      <c r="L196" s="4"/>
      <c r="N196" s="4"/>
    </row>
    <row r="197" spans="1:14" s="3" customFormat="1" x14ac:dyDescent="0.2">
      <c r="A197" s="59"/>
      <c r="B197" s="59"/>
      <c r="C197" s="59"/>
      <c r="D197" s="59"/>
      <c r="E197" s="59"/>
      <c r="H197" s="4"/>
      <c r="I197" s="4"/>
      <c r="J197" s="4"/>
      <c r="K197" s="4"/>
      <c r="L197" s="4"/>
      <c r="N197" s="4"/>
    </row>
    <row r="198" spans="1:14" s="3" customFormat="1" x14ac:dyDescent="0.2">
      <c r="A198" s="59"/>
      <c r="B198" s="59"/>
      <c r="C198" s="59"/>
      <c r="D198" s="59"/>
      <c r="E198" s="59"/>
      <c r="H198" s="4"/>
      <c r="I198" s="4"/>
      <c r="J198" s="4"/>
      <c r="K198" s="4"/>
      <c r="L198" s="4"/>
      <c r="N198" s="4"/>
    </row>
    <row r="199" spans="1:14" s="3" customFormat="1" x14ac:dyDescent="0.2">
      <c r="A199" s="59"/>
      <c r="B199" s="59"/>
      <c r="C199" s="59"/>
      <c r="D199" s="59"/>
      <c r="E199" s="59"/>
      <c r="H199" s="4"/>
      <c r="I199" s="4"/>
      <c r="J199" s="4"/>
      <c r="K199" s="4"/>
      <c r="L199" s="4"/>
      <c r="N199" s="4"/>
    </row>
    <row r="200" spans="1:14" s="3" customFormat="1" x14ac:dyDescent="0.2">
      <c r="A200" s="59"/>
      <c r="B200" s="59"/>
      <c r="C200" s="59"/>
      <c r="D200" s="59"/>
      <c r="E200" s="59"/>
      <c r="H200" s="4"/>
      <c r="I200" s="4"/>
      <c r="J200" s="4"/>
      <c r="K200" s="4"/>
      <c r="L200" s="4"/>
      <c r="N200" s="4"/>
    </row>
    <row r="201" spans="1:14" s="3" customFormat="1" x14ac:dyDescent="0.2">
      <c r="A201" s="59"/>
      <c r="B201" s="59"/>
      <c r="C201" s="59"/>
      <c r="D201" s="59"/>
      <c r="E201" s="59"/>
      <c r="H201" s="4"/>
      <c r="I201" s="4"/>
      <c r="J201" s="4"/>
      <c r="K201" s="4"/>
      <c r="L201" s="4"/>
      <c r="N201" s="4"/>
    </row>
    <row r="202" spans="1:14" s="3" customFormat="1" x14ac:dyDescent="0.2">
      <c r="A202" s="59"/>
      <c r="B202" s="59"/>
      <c r="C202" s="59"/>
      <c r="D202" s="59"/>
      <c r="E202" s="59"/>
      <c r="H202" s="4"/>
      <c r="I202" s="4"/>
      <c r="J202" s="4"/>
      <c r="K202" s="4"/>
      <c r="L202" s="4"/>
      <c r="N202" s="4"/>
    </row>
    <row r="203" spans="1:14" s="3" customFormat="1" x14ac:dyDescent="0.2">
      <c r="A203" s="59"/>
      <c r="B203" s="59"/>
      <c r="C203" s="59"/>
      <c r="D203" s="59"/>
      <c r="E203" s="59"/>
      <c r="H203" s="4"/>
      <c r="I203" s="4"/>
      <c r="J203" s="4"/>
      <c r="K203" s="4"/>
      <c r="L203" s="4"/>
      <c r="N203" s="4"/>
    </row>
    <row r="204" spans="1:14" s="3" customFormat="1" x14ac:dyDescent="0.2">
      <c r="A204" s="59"/>
      <c r="B204" s="59"/>
      <c r="C204" s="59"/>
      <c r="D204" s="59"/>
      <c r="E204" s="59"/>
      <c r="H204" s="4"/>
      <c r="I204" s="4"/>
      <c r="J204" s="4"/>
      <c r="K204" s="4"/>
      <c r="L204" s="4"/>
      <c r="N204" s="4"/>
    </row>
    <row r="205" spans="1:14" s="3" customFormat="1" x14ac:dyDescent="0.2">
      <c r="A205" s="59"/>
      <c r="B205" s="59"/>
      <c r="C205" s="59"/>
      <c r="D205" s="59"/>
      <c r="E205" s="59"/>
      <c r="H205" s="4"/>
      <c r="I205" s="4"/>
      <c r="J205" s="4"/>
      <c r="K205" s="4"/>
      <c r="L205" s="4"/>
      <c r="N205" s="4"/>
    </row>
    <row r="206" spans="1:14" s="3" customFormat="1" x14ac:dyDescent="0.2">
      <c r="A206" s="59"/>
      <c r="B206" s="59"/>
      <c r="C206" s="59"/>
      <c r="D206" s="59"/>
      <c r="E206" s="59"/>
      <c r="H206" s="4"/>
      <c r="I206" s="4"/>
      <c r="J206" s="4"/>
      <c r="K206" s="4"/>
      <c r="L206" s="4"/>
      <c r="N206" s="4"/>
    </row>
    <row r="207" spans="1:14" s="3" customFormat="1" x14ac:dyDescent="0.2">
      <c r="A207" s="59"/>
      <c r="B207" s="59"/>
      <c r="C207" s="59"/>
      <c r="D207" s="59"/>
      <c r="E207" s="59"/>
      <c r="H207" s="4"/>
      <c r="I207" s="4"/>
      <c r="J207" s="4"/>
      <c r="K207" s="4"/>
      <c r="L207" s="4"/>
      <c r="N207" s="4"/>
    </row>
    <row r="208" spans="1:14" s="3" customFormat="1" x14ac:dyDescent="0.2">
      <c r="A208" s="59"/>
      <c r="B208" s="59"/>
      <c r="C208" s="59"/>
      <c r="D208" s="59"/>
      <c r="E208" s="59"/>
      <c r="H208" s="4"/>
      <c r="I208" s="4"/>
      <c r="J208" s="4"/>
      <c r="K208" s="4"/>
      <c r="L208" s="4"/>
      <c r="N208" s="4"/>
    </row>
    <row r="209" spans="1:14" s="3" customFormat="1" x14ac:dyDescent="0.2">
      <c r="A209" s="59"/>
      <c r="B209" s="59"/>
      <c r="C209" s="59"/>
      <c r="D209" s="59"/>
      <c r="E209" s="59"/>
      <c r="H209" s="4"/>
      <c r="I209" s="4"/>
      <c r="J209" s="4"/>
      <c r="K209" s="4"/>
      <c r="L209" s="4"/>
      <c r="N209" s="4"/>
    </row>
    <row r="210" spans="1:14" s="3" customFormat="1" x14ac:dyDescent="0.2">
      <c r="A210" s="59"/>
      <c r="B210" s="59"/>
      <c r="C210" s="59"/>
      <c r="D210" s="59"/>
      <c r="E210" s="59"/>
      <c r="H210" s="4"/>
      <c r="I210" s="4"/>
      <c r="J210" s="4"/>
      <c r="K210" s="4"/>
      <c r="L210" s="4"/>
      <c r="N210" s="4"/>
    </row>
    <row r="211" spans="1:14" s="3" customFormat="1" x14ac:dyDescent="0.2">
      <c r="A211" s="59"/>
      <c r="B211" s="59"/>
      <c r="C211" s="59"/>
      <c r="D211" s="59"/>
      <c r="E211" s="59"/>
      <c r="H211" s="4"/>
      <c r="I211" s="4"/>
      <c r="J211" s="4"/>
      <c r="K211" s="4"/>
      <c r="L211" s="4"/>
      <c r="N211" s="4"/>
    </row>
    <row r="212" spans="1:14" s="3" customFormat="1" x14ac:dyDescent="0.2">
      <c r="A212" s="59"/>
      <c r="B212" s="59"/>
      <c r="C212" s="59"/>
      <c r="D212" s="59"/>
      <c r="E212" s="59"/>
      <c r="H212" s="4"/>
      <c r="I212" s="4"/>
      <c r="J212" s="4"/>
      <c r="K212" s="4"/>
      <c r="L212" s="4"/>
      <c r="N212" s="4"/>
    </row>
    <row r="213" spans="1:14" s="3" customFormat="1" x14ac:dyDescent="0.2">
      <c r="A213" s="59"/>
      <c r="B213" s="59"/>
      <c r="C213" s="59"/>
      <c r="D213" s="59"/>
      <c r="E213" s="59"/>
      <c r="H213" s="4"/>
      <c r="I213" s="4"/>
      <c r="J213" s="4"/>
      <c r="K213" s="4"/>
      <c r="L213" s="4"/>
      <c r="N213" s="4"/>
    </row>
    <row r="214" spans="1:14" s="3" customFormat="1" x14ac:dyDescent="0.2">
      <c r="A214" s="59"/>
      <c r="B214" s="59"/>
      <c r="C214" s="59"/>
      <c r="D214" s="59"/>
      <c r="E214" s="59"/>
      <c r="H214" s="4"/>
      <c r="I214" s="4"/>
      <c r="J214" s="4"/>
      <c r="K214" s="4"/>
      <c r="L214" s="4"/>
      <c r="N214" s="4"/>
    </row>
    <row r="215" spans="1:14" s="3" customFormat="1" x14ac:dyDescent="0.2">
      <c r="A215" s="59"/>
      <c r="B215" s="59"/>
      <c r="C215" s="59"/>
      <c r="D215" s="59"/>
      <c r="E215" s="59"/>
      <c r="H215" s="4"/>
      <c r="I215" s="4"/>
      <c r="J215" s="4"/>
      <c r="K215" s="4"/>
      <c r="L215" s="4"/>
      <c r="N215" s="4"/>
    </row>
    <row r="216" spans="1:14" s="3" customFormat="1" x14ac:dyDescent="0.2">
      <c r="A216" s="59"/>
      <c r="B216" s="59"/>
      <c r="C216" s="59"/>
      <c r="D216" s="59"/>
      <c r="E216" s="59"/>
      <c r="H216" s="4"/>
      <c r="I216" s="4"/>
      <c r="J216" s="4"/>
      <c r="K216" s="4"/>
      <c r="L216" s="4"/>
      <c r="N216" s="4"/>
    </row>
    <row r="217" spans="1:14" s="3" customFormat="1" x14ac:dyDescent="0.2">
      <c r="A217" s="59"/>
      <c r="B217" s="59"/>
      <c r="C217" s="59"/>
      <c r="D217" s="59"/>
      <c r="E217" s="59"/>
      <c r="H217" s="4"/>
      <c r="I217" s="4"/>
      <c r="J217" s="4"/>
      <c r="K217" s="4"/>
      <c r="L217" s="4"/>
      <c r="N217" s="4"/>
    </row>
    <row r="218" spans="1:14" s="3" customFormat="1" x14ac:dyDescent="0.2">
      <c r="A218" s="59"/>
      <c r="B218" s="59"/>
      <c r="C218" s="59"/>
      <c r="D218" s="59"/>
      <c r="E218" s="59"/>
      <c r="H218" s="4"/>
      <c r="I218" s="4"/>
      <c r="J218" s="4"/>
      <c r="K218" s="4"/>
      <c r="L218" s="4"/>
      <c r="N218" s="4"/>
    </row>
    <row r="219" spans="1:14" s="3" customFormat="1" x14ac:dyDescent="0.2">
      <c r="A219" s="59"/>
      <c r="B219" s="59"/>
      <c r="C219" s="59"/>
      <c r="D219" s="59"/>
      <c r="E219" s="59"/>
      <c r="H219" s="4"/>
      <c r="I219" s="4"/>
      <c r="J219" s="4"/>
      <c r="K219" s="4"/>
      <c r="L219" s="4"/>
      <c r="N219" s="4"/>
    </row>
    <row r="220" spans="1:14" s="3" customFormat="1" x14ac:dyDescent="0.2">
      <c r="A220" s="59"/>
      <c r="B220" s="59"/>
      <c r="C220" s="59"/>
      <c r="D220" s="59"/>
      <c r="E220" s="59"/>
      <c r="H220" s="4"/>
      <c r="I220" s="4"/>
      <c r="J220" s="4"/>
      <c r="K220" s="4"/>
      <c r="L220" s="4"/>
      <c r="N220" s="4"/>
    </row>
    <row r="221" spans="1:14" s="3" customFormat="1" x14ac:dyDescent="0.2">
      <c r="A221" s="59"/>
      <c r="B221" s="59"/>
      <c r="C221" s="59"/>
      <c r="D221" s="59"/>
      <c r="E221" s="59"/>
      <c r="H221" s="4"/>
      <c r="I221" s="4"/>
      <c r="J221" s="4"/>
      <c r="K221" s="4"/>
      <c r="L221" s="4"/>
      <c r="N221" s="4"/>
    </row>
    <row r="222" spans="1:14" s="3" customFormat="1" x14ac:dyDescent="0.2">
      <c r="A222" s="59"/>
      <c r="B222" s="59"/>
      <c r="C222" s="59"/>
      <c r="D222" s="59"/>
      <c r="E222" s="59"/>
      <c r="H222" s="4"/>
      <c r="I222" s="4"/>
      <c r="J222" s="4"/>
      <c r="K222" s="4"/>
      <c r="L222" s="4"/>
      <c r="N222" s="4"/>
    </row>
    <row r="223" spans="1:14" s="3" customFormat="1" x14ac:dyDescent="0.2">
      <c r="A223" s="59"/>
      <c r="B223" s="59"/>
      <c r="C223" s="59"/>
      <c r="D223" s="59"/>
      <c r="E223" s="59"/>
      <c r="H223" s="4"/>
      <c r="I223" s="4"/>
      <c r="J223" s="4"/>
      <c r="K223" s="4"/>
      <c r="L223" s="4"/>
      <c r="N223" s="4"/>
    </row>
    <row r="224" spans="1:14" s="3" customFormat="1" x14ac:dyDescent="0.2">
      <c r="A224" s="59"/>
      <c r="B224" s="59"/>
      <c r="C224" s="59"/>
      <c r="D224" s="59"/>
      <c r="E224" s="59"/>
      <c r="H224" s="4"/>
      <c r="I224" s="4"/>
      <c r="J224" s="4"/>
      <c r="K224" s="4"/>
      <c r="L224" s="4"/>
      <c r="N224" s="4"/>
    </row>
    <row r="225" spans="1:14" s="3" customFormat="1" x14ac:dyDescent="0.2">
      <c r="A225" s="59"/>
      <c r="B225" s="59"/>
      <c r="C225" s="59"/>
      <c r="D225" s="59"/>
      <c r="E225" s="59"/>
      <c r="H225" s="4"/>
      <c r="I225" s="4"/>
      <c r="J225" s="4"/>
      <c r="K225" s="4"/>
      <c r="L225" s="4"/>
      <c r="N225" s="4"/>
    </row>
    <row r="226" spans="1:14" s="3" customFormat="1" x14ac:dyDescent="0.2">
      <c r="A226" s="59"/>
      <c r="B226" s="59"/>
      <c r="C226" s="59"/>
      <c r="D226" s="59"/>
      <c r="E226" s="59"/>
      <c r="H226" s="4"/>
      <c r="I226" s="4"/>
      <c r="J226" s="4"/>
      <c r="K226" s="4"/>
      <c r="L226" s="4"/>
      <c r="N226" s="4"/>
    </row>
    <row r="227" spans="1:14" s="3" customFormat="1" x14ac:dyDescent="0.2">
      <c r="A227" s="59"/>
      <c r="B227" s="59"/>
      <c r="C227" s="59"/>
      <c r="D227" s="59"/>
      <c r="E227" s="59"/>
      <c r="H227" s="4"/>
      <c r="I227" s="4"/>
      <c r="J227" s="4"/>
      <c r="K227" s="4"/>
      <c r="L227" s="4"/>
      <c r="N227" s="4"/>
    </row>
    <row r="228" spans="1:14" s="3" customFormat="1" x14ac:dyDescent="0.2">
      <c r="A228" s="59"/>
      <c r="B228" s="59"/>
      <c r="C228" s="59"/>
      <c r="D228" s="59"/>
      <c r="E228" s="59"/>
      <c r="H228" s="4"/>
      <c r="I228" s="4"/>
      <c r="J228" s="4"/>
      <c r="K228" s="4"/>
      <c r="L228" s="4"/>
      <c r="N228" s="4"/>
    </row>
    <row r="229" spans="1:14" s="3" customFormat="1" x14ac:dyDescent="0.2">
      <c r="A229" s="59"/>
      <c r="B229" s="59"/>
      <c r="C229" s="59"/>
      <c r="D229" s="59"/>
      <c r="E229" s="59"/>
      <c r="H229" s="4"/>
      <c r="I229" s="4"/>
      <c r="J229" s="4"/>
      <c r="K229" s="4"/>
      <c r="L229" s="4"/>
      <c r="N229" s="4"/>
    </row>
    <row r="230" spans="1:14" s="3" customFormat="1" x14ac:dyDescent="0.2">
      <c r="A230" s="59"/>
      <c r="B230" s="59"/>
      <c r="C230" s="59"/>
      <c r="D230" s="59"/>
      <c r="E230" s="59"/>
      <c r="H230" s="4"/>
      <c r="I230" s="4"/>
      <c r="J230" s="4"/>
      <c r="K230" s="4"/>
      <c r="L230" s="4"/>
      <c r="N230" s="4"/>
    </row>
    <row r="231" spans="1:14" s="3" customFormat="1" x14ac:dyDescent="0.2">
      <c r="A231" s="59"/>
      <c r="B231" s="59"/>
      <c r="C231" s="59"/>
      <c r="D231" s="59"/>
      <c r="E231" s="59"/>
      <c r="H231" s="4"/>
      <c r="I231" s="4"/>
      <c r="J231" s="4"/>
      <c r="K231" s="4"/>
      <c r="L231" s="4"/>
      <c r="N231" s="4"/>
    </row>
    <row r="232" spans="1:14" s="3" customFormat="1" x14ac:dyDescent="0.2">
      <c r="A232" s="59"/>
      <c r="B232" s="59"/>
      <c r="C232" s="59"/>
      <c r="D232" s="59"/>
      <c r="E232" s="59"/>
      <c r="H232" s="4"/>
      <c r="I232" s="4"/>
      <c r="J232" s="4"/>
      <c r="K232" s="4"/>
      <c r="L232" s="4"/>
      <c r="N232" s="4"/>
    </row>
    <row r="233" spans="1:14" s="3" customFormat="1" x14ac:dyDescent="0.2">
      <c r="A233" s="59"/>
      <c r="B233" s="59"/>
      <c r="C233" s="59"/>
      <c r="D233" s="59"/>
      <c r="E233" s="59"/>
      <c r="H233" s="4"/>
      <c r="I233" s="4"/>
      <c r="J233" s="4"/>
      <c r="K233" s="4"/>
      <c r="L233" s="4"/>
      <c r="N233" s="4"/>
    </row>
    <row r="234" spans="1:14" s="3" customFormat="1" x14ac:dyDescent="0.2">
      <c r="A234" s="59"/>
      <c r="B234" s="59"/>
      <c r="C234" s="59"/>
      <c r="D234" s="59"/>
      <c r="E234" s="59"/>
      <c r="H234" s="4"/>
      <c r="I234" s="4"/>
      <c r="J234" s="4"/>
      <c r="K234" s="4"/>
      <c r="L234" s="4"/>
      <c r="N234" s="4"/>
    </row>
    <row r="235" spans="1:14" s="3" customFormat="1" x14ac:dyDescent="0.2">
      <c r="A235" s="59"/>
      <c r="B235" s="59"/>
      <c r="C235" s="59"/>
      <c r="D235" s="59"/>
      <c r="E235" s="59"/>
      <c r="H235" s="4"/>
      <c r="I235" s="4"/>
      <c r="J235" s="4"/>
      <c r="K235" s="4"/>
      <c r="L235" s="4"/>
      <c r="N235" s="4"/>
    </row>
    <row r="236" spans="1:14" s="3" customFormat="1" x14ac:dyDescent="0.2">
      <c r="A236" s="59"/>
      <c r="B236" s="59"/>
      <c r="C236" s="59"/>
      <c r="D236" s="59"/>
      <c r="E236" s="59"/>
      <c r="H236" s="4"/>
      <c r="I236" s="4"/>
      <c r="J236" s="4"/>
      <c r="K236" s="4"/>
      <c r="L236" s="4"/>
      <c r="N236" s="4"/>
    </row>
    <row r="237" spans="1:14" s="3" customFormat="1" x14ac:dyDescent="0.2">
      <c r="A237" s="59"/>
      <c r="B237" s="59"/>
      <c r="C237" s="59"/>
      <c r="D237" s="59"/>
      <c r="E237" s="59"/>
      <c r="H237" s="4"/>
      <c r="I237" s="4"/>
      <c r="J237" s="4"/>
      <c r="K237" s="4"/>
      <c r="L237" s="4"/>
      <c r="N237" s="4"/>
    </row>
    <row r="238" spans="1:14" s="3" customFormat="1" x14ac:dyDescent="0.2">
      <c r="A238" s="59"/>
      <c r="B238" s="59"/>
      <c r="C238" s="59"/>
      <c r="D238" s="59"/>
      <c r="E238" s="59"/>
      <c r="H238" s="4"/>
      <c r="I238" s="4"/>
      <c r="J238" s="4"/>
      <c r="K238" s="4"/>
      <c r="L238" s="4"/>
      <c r="N238" s="4"/>
    </row>
    <row r="239" spans="1:14" s="3" customFormat="1" x14ac:dyDescent="0.2">
      <c r="A239" s="59"/>
      <c r="B239" s="59"/>
      <c r="C239" s="59"/>
      <c r="D239" s="59"/>
      <c r="E239" s="59"/>
      <c r="H239" s="4"/>
      <c r="I239" s="4"/>
      <c r="J239" s="4"/>
      <c r="K239" s="4"/>
      <c r="L239" s="4"/>
      <c r="N239" s="4"/>
    </row>
    <row r="240" spans="1:14" s="3" customFormat="1" x14ac:dyDescent="0.2">
      <c r="A240" s="59"/>
      <c r="B240" s="59"/>
      <c r="C240" s="59"/>
      <c r="D240" s="59"/>
      <c r="E240" s="59"/>
      <c r="H240" s="4"/>
      <c r="I240" s="4"/>
      <c r="J240" s="4"/>
      <c r="K240" s="4"/>
      <c r="L240" s="4"/>
      <c r="N240" s="4"/>
    </row>
    <row r="241" spans="1:14" s="3" customFormat="1" x14ac:dyDescent="0.2">
      <c r="A241" s="59"/>
      <c r="B241" s="59"/>
      <c r="C241" s="59"/>
      <c r="D241" s="59"/>
      <c r="E241" s="59"/>
      <c r="H241" s="4"/>
      <c r="I241" s="4"/>
      <c r="J241" s="4"/>
      <c r="K241" s="4"/>
      <c r="L241" s="4"/>
      <c r="N241" s="4"/>
    </row>
    <row r="242" spans="1:14" s="3" customFormat="1" x14ac:dyDescent="0.2">
      <c r="A242" s="59"/>
      <c r="B242" s="59"/>
      <c r="C242" s="59"/>
      <c r="D242" s="59"/>
      <c r="E242" s="59"/>
      <c r="H242" s="4"/>
      <c r="I242" s="4"/>
      <c r="J242" s="4"/>
      <c r="K242" s="4"/>
      <c r="L242" s="4"/>
      <c r="N242" s="4"/>
    </row>
    <row r="243" spans="1:14" s="3" customFormat="1" x14ac:dyDescent="0.2">
      <c r="A243" s="59"/>
      <c r="B243" s="59"/>
      <c r="C243" s="59"/>
      <c r="D243" s="59"/>
      <c r="E243" s="59"/>
      <c r="H243" s="4"/>
      <c r="I243" s="4"/>
      <c r="J243" s="4"/>
      <c r="K243" s="4"/>
      <c r="L243" s="4"/>
      <c r="N243" s="4"/>
    </row>
    <row r="244" spans="1:14" s="3" customFormat="1" x14ac:dyDescent="0.2">
      <c r="A244" s="59"/>
      <c r="B244" s="59"/>
      <c r="C244" s="59"/>
      <c r="D244" s="59"/>
      <c r="E244" s="59"/>
      <c r="H244" s="4"/>
      <c r="I244" s="4"/>
      <c r="J244" s="4"/>
      <c r="K244" s="4"/>
      <c r="L244" s="4"/>
      <c r="N244" s="4"/>
    </row>
    <row r="245" spans="1:14" s="3" customFormat="1" x14ac:dyDescent="0.2">
      <c r="A245" s="59"/>
      <c r="B245" s="59"/>
      <c r="C245" s="59"/>
      <c r="D245" s="59"/>
      <c r="E245" s="59"/>
      <c r="H245" s="4"/>
      <c r="I245" s="4"/>
      <c r="J245" s="4"/>
      <c r="K245" s="4"/>
      <c r="L245" s="4"/>
      <c r="N245" s="4"/>
    </row>
    <row r="246" spans="1:14" s="3" customFormat="1" x14ac:dyDescent="0.2">
      <c r="A246" s="59"/>
      <c r="B246" s="59"/>
      <c r="C246" s="59"/>
      <c r="D246" s="59"/>
      <c r="E246" s="59"/>
      <c r="H246" s="4"/>
      <c r="I246" s="4"/>
      <c r="J246" s="4"/>
      <c r="K246" s="4"/>
      <c r="L246" s="4"/>
      <c r="N246" s="4"/>
    </row>
    <row r="247" spans="1:14" s="3" customFormat="1" x14ac:dyDescent="0.2">
      <c r="A247" s="59"/>
      <c r="B247" s="59"/>
      <c r="C247" s="59"/>
      <c r="D247" s="59"/>
      <c r="E247" s="59"/>
      <c r="H247" s="4"/>
      <c r="I247" s="4"/>
      <c r="J247" s="4"/>
      <c r="K247" s="4"/>
      <c r="L247" s="4"/>
      <c r="N247" s="4"/>
    </row>
    <row r="248" spans="1:14" s="3" customFormat="1" x14ac:dyDescent="0.2">
      <c r="A248" s="59"/>
      <c r="B248" s="59"/>
      <c r="C248" s="59"/>
      <c r="D248" s="59"/>
      <c r="E248" s="59"/>
      <c r="H248" s="4"/>
      <c r="I248" s="4"/>
      <c r="J248" s="4"/>
      <c r="K248" s="4"/>
      <c r="L248" s="4"/>
      <c r="N248" s="4"/>
    </row>
    <row r="249" spans="1:14" s="3" customFormat="1" x14ac:dyDescent="0.2">
      <c r="A249" s="59"/>
      <c r="B249" s="59"/>
      <c r="C249" s="59"/>
      <c r="D249" s="59"/>
      <c r="E249" s="59"/>
      <c r="H249" s="4"/>
      <c r="I249" s="4"/>
      <c r="J249" s="4"/>
      <c r="K249" s="4"/>
      <c r="L249" s="4"/>
      <c r="N249" s="4"/>
    </row>
    <row r="250" spans="1:14" s="3" customFormat="1" x14ac:dyDescent="0.2">
      <c r="A250" s="59"/>
      <c r="B250" s="59"/>
      <c r="C250" s="59"/>
      <c r="D250" s="59"/>
      <c r="E250" s="59"/>
      <c r="H250" s="4"/>
      <c r="I250" s="4"/>
      <c r="J250" s="4"/>
      <c r="K250" s="4"/>
      <c r="L250" s="4"/>
      <c r="N250" s="4"/>
    </row>
    <row r="251" spans="1:14" s="3" customFormat="1" x14ac:dyDescent="0.2">
      <c r="A251" s="59"/>
      <c r="B251" s="59"/>
      <c r="C251" s="59"/>
      <c r="D251" s="59"/>
      <c r="E251" s="59"/>
      <c r="H251" s="4"/>
      <c r="I251" s="4"/>
      <c r="J251" s="4"/>
      <c r="K251" s="4"/>
      <c r="L251" s="4"/>
      <c r="N251" s="4"/>
    </row>
    <row r="252" spans="1:14" s="3" customFormat="1" x14ac:dyDescent="0.2">
      <c r="A252" s="59"/>
      <c r="B252" s="59"/>
      <c r="C252" s="59"/>
      <c r="D252" s="59"/>
      <c r="E252" s="59"/>
      <c r="H252" s="4"/>
      <c r="I252" s="4"/>
      <c r="J252" s="4"/>
      <c r="K252" s="4"/>
      <c r="L252" s="4"/>
      <c r="N252" s="4"/>
    </row>
    <row r="253" spans="1:14" s="3" customFormat="1" x14ac:dyDescent="0.2">
      <c r="A253" s="59"/>
      <c r="B253" s="59"/>
      <c r="C253" s="59"/>
      <c r="D253" s="59"/>
      <c r="E253" s="59"/>
      <c r="H253" s="4"/>
      <c r="I253" s="4"/>
      <c r="J253" s="4"/>
      <c r="K253" s="4"/>
      <c r="L253" s="4"/>
      <c r="N253" s="4"/>
    </row>
    <row r="254" spans="1:14" s="3" customFormat="1" x14ac:dyDescent="0.2">
      <c r="A254" s="59"/>
      <c r="B254" s="59"/>
      <c r="C254" s="59"/>
      <c r="D254" s="59"/>
      <c r="E254" s="59"/>
      <c r="H254" s="4"/>
      <c r="I254" s="4"/>
      <c r="J254" s="4"/>
      <c r="K254" s="4"/>
      <c r="L254" s="4"/>
      <c r="N254" s="4"/>
    </row>
    <row r="255" spans="1:14" s="3" customFormat="1" x14ac:dyDescent="0.2">
      <c r="A255" s="59"/>
      <c r="B255" s="59"/>
      <c r="C255" s="59"/>
      <c r="D255" s="59"/>
      <c r="E255" s="59"/>
      <c r="H255" s="4"/>
      <c r="I255" s="4"/>
      <c r="J255" s="4"/>
      <c r="K255" s="4"/>
      <c r="L255" s="4"/>
      <c r="N255" s="4"/>
    </row>
    <row r="256" spans="1:14" s="3" customFormat="1" x14ac:dyDescent="0.2">
      <c r="A256" s="59"/>
      <c r="B256" s="59"/>
      <c r="C256" s="59"/>
      <c r="D256" s="59"/>
      <c r="E256" s="59"/>
      <c r="H256" s="4"/>
      <c r="I256" s="4"/>
      <c r="J256" s="4"/>
      <c r="K256" s="4"/>
      <c r="L256" s="4"/>
      <c r="N256" s="4"/>
    </row>
    <row r="257" spans="1:14" s="3" customFormat="1" x14ac:dyDescent="0.2">
      <c r="A257" s="59"/>
      <c r="B257" s="59"/>
      <c r="C257" s="59"/>
      <c r="D257" s="59"/>
      <c r="E257" s="59"/>
      <c r="H257" s="4"/>
      <c r="I257" s="4"/>
      <c r="J257" s="4"/>
      <c r="K257" s="4"/>
      <c r="L257" s="4"/>
      <c r="N257" s="4"/>
    </row>
    <row r="258" spans="1:14" s="3" customFormat="1" x14ac:dyDescent="0.2">
      <c r="A258" s="59"/>
      <c r="B258" s="59"/>
      <c r="C258" s="59"/>
      <c r="D258" s="59"/>
      <c r="E258" s="59"/>
      <c r="H258" s="4"/>
      <c r="I258" s="4"/>
      <c r="J258" s="4"/>
      <c r="K258" s="4"/>
      <c r="L258" s="4"/>
      <c r="N258" s="4"/>
    </row>
    <row r="259" spans="1:14" s="3" customFormat="1" x14ac:dyDescent="0.2">
      <c r="A259" s="59"/>
      <c r="B259" s="59"/>
      <c r="C259" s="59"/>
      <c r="D259" s="59"/>
      <c r="E259" s="59"/>
      <c r="H259" s="4"/>
      <c r="I259" s="4"/>
      <c r="J259" s="4"/>
      <c r="K259" s="4"/>
      <c r="L259" s="4"/>
      <c r="N259" s="4"/>
    </row>
    <row r="260" spans="1:14" s="3" customFormat="1" x14ac:dyDescent="0.2">
      <c r="A260" s="59"/>
      <c r="B260" s="59"/>
      <c r="C260" s="59"/>
      <c r="D260" s="59"/>
      <c r="E260" s="59"/>
      <c r="H260" s="4"/>
      <c r="I260" s="4"/>
      <c r="J260" s="4"/>
      <c r="K260" s="4"/>
      <c r="L260" s="4"/>
      <c r="N260" s="4"/>
    </row>
    <row r="261" spans="1:14" s="3" customFormat="1" x14ac:dyDescent="0.2">
      <c r="A261" s="59"/>
      <c r="B261" s="59"/>
      <c r="C261" s="59"/>
      <c r="D261" s="59"/>
      <c r="E261" s="59"/>
      <c r="H261" s="4"/>
      <c r="I261" s="4"/>
      <c r="J261" s="4"/>
      <c r="K261" s="4"/>
      <c r="L261" s="4"/>
      <c r="N261" s="4"/>
    </row>
    <row r="262" spans="1:14" s="3" customFormat="1" x14ac:dyDescent="0.2">
      <c r="A262" s="59"/>
      <c r="B262" s="59"/>
      <c r="C262" s="59"/>
      <c r="D262" s="59"/>
      <c r="E262" s="59"/>
      <c r="H262" s="4"/>
      <c r="I262" s="4"/>
      <c r="J262" s="4"/>
      <c r="K262" s="4"/>
      <c r="L262" s="4"/>
      <c r="N262" s="4"/>
    </row>
    <row r="263" spans="1:14" s="3" customFormat="1" x14ac:dyDescent="0.2">
      <c r="A263" s="59"/>
      <c r="B263" s="59"/>
      <c r="C263" s="59"/>
      <c r="D263" s="59"/>
      <c r="E263" s="59"/>
      <c r="H263" s="4"/>
      <c r="I263" s="4"/>
      <c r="J263" s="4"/>
      <c r="K263" s="4"/>
      <c r="L263" s="4"/>
      <c r="N263" s="4"/>
    </row>
    <row r="264" spans="1:14" s="3" customFormat="1" x14ac:dyDescent="0.2">
      <c r="A264" s="59"/>
      <c r="B264" s="59"/>
      <c r="C264" s="59"/>
      <c r="D264" s="59"/>
      <c r="E264" s="59"/>
      <c r="H264" s="4"/>
      <c r="I264" s="4"/>
      <c r="J264" s="4"/>
      <c r="K264" s="4"/>
      <c r="L264" s="4"/>
      <c r="N264" s="4"/>
    </row>
    <row r="265" spans="1:14" s="3" customFormat="1" x14ac:dyDescent="0.2">
      <c r="A265" s="59"/>
      <c r="B265" s="59"/>
      <c r="C265" s="59"/>
      <c r="D265" s="59"/>
      <c r="E265" s="59"/>
      <c r="H265" s="4"/>
      <c r="I265" s="4"/>
      <c r="J265" s="4"/>
      <c r="K265" s="4"/>
      <c r="L265" s="4"/>
      <c r="N265" s="4"/>
    </row>
    <row r="266" spans="1:14" s="3" customFormat="1" x14ac:dyDescent="0.2">
      <c r="A266" s="59"/>
      <c r="B266" s="59"/>
      <c r="C266" s="59"/>
      <c r="D266" s="59"/>
      <c r="E266" s="59"/>
      <c r="H266" s="4"/>
      <c r="I266" s="4"/>
      <c r="J266" s="4"/>
      <c r="K266" s="4"/>
      <c r="L266" s="4"/>
      <c r="N266" s="4"/>
    </row>
    <row r="267" spans="1:14" s="3" customFormat="1" x14ac:dyDescent="0.2">
      <c r="A267" s="59"/>
      <c r="B267" s="59"/>
      <c r="C267" s="59"/>
      <c r="D267" s="59"/>
      <c r="E267" s="59"/>
      <c r="H267" s="4"/>
      <c r="I267" s="4"/>
      <c r="J267" s="4"/>
      <c r="K267" s="4"/>
      <c r="L267" s="4"/>
      <c r="N267" s="4"/>
    </row>
    <row r="268" spans="1:14" s="3" customFormat="1" x14ac:dyDescent="0.2">
      <c r="A268" s="59"/>
      <c r="B268" s="59"/>
      <c r="C268" s="59"/>
      <c r="D268" s="59"/>
      <c r="E268" s="59"/>
      <c r="H268" s="4"/>
      <c r="I268" s="4"/>
      <c r="J268" s="4"/>
      <c r="K268" s="4"/>
      <c r="L268" s="4"/>
      <c r="N268" s="4"/>
    </row>
    <row r="269" spans="1:14" s="3" customFormat="1" x14ac:dyDescent="0.2">
      <c r="A269" s="59"/>
      <c r="B269" s="59"/>
      <c r="C269" s="59"/>
      <c r="D269" s="59"/>
      <c r="E269" s="59"/>
      <c r="H269" s="4"/>
      <c r="I269" s="4"/>
      <c r="J269" s="4"/>
      <c r="K269" s="4"/>
      <c r="L269" s="4"/>
      <c r="N269" s="4"/>
    </row>
    <row r="270" spans="1:14" s="3" customFormat="1" x14ac:dyDescent="0.2">
      <c r="A270" s="59"/>
      <c r="B270" s="59"/>
      <c r="C270" s="59"/>
      <c r="D270" s="59"/>
      <c r="E270" s="59"/>
      <c r="H270" s="4"/>
      <c r="I270" s="4"/>
      <c r="J270" s="4"/>
      <c r="K270" s="4"/>
      <c r="L270" s="4"/>
      <c r="N270" s="4"/>
    </row>
    <row r="271" spans="1:14" s="3" customFormat="1" x14ac:dyDescent="0.2">
      <c r="A271" s="59"/>
      <c r="B271" s="59"/>
      <c r="C271" s="59"/>
      <c r="D271" s="59"/>
      <c r="E271" s="59"/>
      <c r="H271" s="4"/>
      <c r="I271" s="4"/>
      <c r="J271" s="4"/>
      <c r="K271" s="4"/>
      <c r="L271" s="4"/>
      <c r="N271" s="4"/>
    </row>
    <row r="272" spans="1:14" s="3" customFormat="1" x14ac:dyDescent="0.2">
      <c r="A272" s="59"/>
      <c r="B272" s="59"/>
      <c r="C272" s="59"/>
      <c r="D272" s="59"/>
      <c r="E272" s="59"/>
      <c r="H272" s="4"/>
      <c r="I272" s="4"/>
      <c r="J272" s="4"/>
      <c r="K272" s="4"/>
      <c r="L272" s="4"/>
      <c r="N272" s="4"/>
    </row>
    <row r="273" spans="1:14" s="3" customFormat="1" x14ac:dyDescent="0.2">
      <c r="A273" s="59"/>
      <c r="B273" s="59"/>
      <c r="C273" s="59"/>
      <c r="D273" s="59"/>
      <c r="E273" s="59"/>
      <c r="H273" s="4"/>
      <c r="I273" s="4"/>
      <c r="J273" s="4"/>
      <c r="K273" s="4"/>
      <c r="L273" s="4"/>
      <c r="N273" s="4"/>
    </row>
    <row r="274" spans="1:14" s="3" customFormat="1" x14ac:dyDescent="0.2">
      <c r="A274" s="59"/>
      <c r="B274" s="59"/>
      <c r="C274" s="59"/>
      <c r="D274" s="59"/>
      <c r="E274" s="59"/>
      <c r="H274" s="4"/>
      <c r="I274" s="4"/>
      <c r="J274" s="4"/>
      <c r="K274" s="4"/>
      <c r="L274" s="4"/>
      <c r="N274" s="4"/>
    </row>
    <row r="275" spans="1:14" s="3" customFormat="1" x14ac:dyDescent="0.2">
      <c r="A275" s="59"/>
      <c r="B275" s="59"/>
      <c r="C275" s="59"/>
      <c r="D275" s="59"/>
      <c r="E275" s="59"/>
      <c r="H275" s="4"/>
      <c r="I275" s="4"/>
      <c r="J275" s="4"/>
      <c r="K275" s="4"/>
      <c r="L275" s="4"/>
      <c r="N275" s="4"/>
    </row>
    <row r="276" spans="1:14" s="3" customFormat="1" x14ac:dyDescent="0.2">
      <c r="A276" s="59"/>
      <c r="B276" s="59"/>
      <c r="C276" s="59"/>
      <c r="D276" s="59"/>
      <c r="E276" s="59"/>
      <c r="H276" s="4"/>
      <c r="I276" s="4"/>
      <c r="J276" s="4"/>
      <c r="K276" s="4"/>
      <c r="L276" s="4"/>
      <c r="N276" s="4"/>
    </row>
    <row r="277" spans="1:14" s="3" customFormat="1" x14ac:dyDescent="0.2">
      <c r="A277" s="59"/>
      <c r="B277" s="59"/>
      <c r="C277" s="59"/>
      <c r="D277" s="59"/>
      <c r="E277" s="59"/>
      <c r="H277" s="4"/>
      <c r="I277" s="4"/>
      <c r="J277" s="4"/>
      <c r="K277" s="4"/>
      <c r="L277" s="4"/>
      <c r="N277" s="4"/>
    </row>
    <row r="278" spans="1:14" s="3" customFormat="1" x14ac:dyDescent="0.2">
      <c r="A278" s="59"/>
      <c r="B278" s="59"/>
      <c r="C278" s="59"/>
      <c r="D278" s="59"/>
      <c r="E278" s="59"/>
      <c r="H278" s="4"/>
      <c r="I278" s="4"/>
      <c r="J278" s="4"/>
      <c r="K278" s="4"/>
      <c r="L278" s="4"/>
      <c r="N278" s="4"/>
    </row>
    <row r="279" spans="1:14" s="3" customFormat="1" x14ac:dyDescent="0.2">
      <c r="A279" s="59"/>
      <c r="B279" s="59"/>
      <c r="C279" s="59"/>
      <c r="D279" s="59"/>
      <c r="E279" s="59"/>
      <c r="H279" s="4"/>
      <c r="I279" s="4"/>
      <c r="J279" s="4"/>
      <c r="K279" s="4"/>
      <c r="L279" s="4"/>
      <c r="N279" s="4"/>
    </row>
    <row r="280" spans="1:14" s="3" customFormat="1" x14ac:dyDescent="0.2">
      <c r="A280" s="59"/>
      <c r="B280" s="59"/>
      <c r="C280" s="59"/>
      <c r="D280" s="59"/>
      <c r="E280" s="59"/>
      <c r="H280" s="4"/>
      <c r="I280" s="4"/>
      <c r="J280" s="4"/>
      <c r="K280" s="4"/>
      <c r="L280" s="4"/>
      <c r="N280" s="4"/>
    </row>
    <row r="281" spans="1:14" s="3" customFormat="1" x14ac:dyDescent="0.2">
      <c r="A281" s="59"/>
      <c r="B281" s="59"/>
      <c r="C281" s="59"/>
      <c r="D281" s="59"/>
      <c r="E281" s="59"/>
      <c r="H281" s="4"/>
      <c r="I281" s="4"/>
      <c r="J281" s="4"/>
      <c r="K281" s="4"/>
      <c r="L281" s="4"/>
      <c r="N281" s="4"/>
    </row>
    <row r="282" spans="1:14" s="3" customFormat="1" x14ac:dyDescent="0.2">
      <c r="A282" s="59"/>
      <c r="B282" s="59"/>
      <c r="C282" s="59"/>
      <c r="D282" s="59"/>
      <c r="E282" s="59"/>
      <c r="H282" s="4"/>
      <c r="I282" s="4"/>
      <c r="J282" s="4"/>
      <c r="K282" s="4"/>
      <c r="L282" s="4"/>
      <c r="N282" s="4"/>
    </row>
    <row r="283" spans="1:14" s="3" customFormat="1" x14ac:dyDescent="0.2">
      <c r="A283" s="59"/>
      <c r="B283" s="59"/>
      <c r="C283" s="59"/>
      <c r="D283" s="59"/>
      <c r="E283" s="59"/>
      <c r="H283" s="4"/>
      <c r="I283" s="4"/>
      <c r="J283" s="4"/>
      <c r="K283" s="4"/>
      <c r="L283" s="4"/>
      <c r="N283" s="4"/>
    </row>
    <row r="284" spans="1:14" s="3" customFormat="1" x14ac:dyDescent="0.2">
      <c r="A284" s="59"/>
      <c r="B284" s="59"/>
      <c r="C284" s="59"/>
      <c r="D284" s="59"/>
      <c r="E284" s="59"/>
      <c r="H284" s="4"/>
      <c r="I284" s="4"/>
      <c r="J284" s="4"/>
      <c r="K284" s="4"/>
      <c r="L284" s="4"/>
      <c r="N284" s="4"/>
    </row>
    <row r="285" spans="1:14" s="3" customFormat="1" x14ac:dyDescent="0.2">
      <c r="A285" s="59"/>
      <c r="B285" s="59"/>
      <c r="C285" s="59"/>
      <c r="D285" s="59"/>
      <c r="E285" s="59"/>
      <c r="H285" s="4"/>
      <c r="I285" s="4"/>
      <c r="J285" s="4"/>
      <c r="K285" s="4"/>
      <c r="L285" s="4"/>
      <c r="N285" s="4"/>
    </row>
    <row r="286" spans="1:14" s="3" customFormat="1" x14ac:dyDescent="0.2">
      <c r="A286" s="59"/>
      <c r="B286" s="59"/>
      <c r="C286" s="59"/>
      <c r="D286" s="59"/>
      <c r="E286" s="59"/>
      <c r="H286" s="4"/>
      <c r="I286" s="4"/>
      <c r="J286" s="4"/>
      <c r="K286" s="4"/>
      <c r="L286" s="4"/>
      <c r="N286" s="4"/>
    </row>
    <row r="287" spans="1:14" s="3" customFormat="1" x14ac:dyDescent="0.2">
      <c r="A287" s="59"/>
      <c r="B287" s="59"/>
      <c r="C287" s="59"/>
      <c r="D287" s="59"/>
      <c r="E287" s="59"/>
      <c r="H287" s="4"/>
      <c r="I287" s="4"/>
      <c r="J287" s="4"/>
      <c r="K287" s="4"/>
      <c r="L287" s="4"/>
      <c r="N287" s="4"/>
    </row>
    <row r="288" spans="1:14" s="3" customFormat="1" x14ac:dyDescent="0.2">
      <c r="A288" s="59"/>
      <c r="B288" s="59"/>
      <c r="C288" s="59"/>
      <c r="D288" s="59"/>
      <c r="E288" s="59"/>
      <c r="H288" s="4"/>
      <c r="I288" s="4"/>
      <c r="J288" s="4"/>
      <c r="K288" s="4"/>
      <c r="L288" s="4"/>
      <c r="N288" s="4"/>
    </row>
    <row r="289" spans="1:14" s="3" customFormat="1" x14ac:dyDescent="0.2">
      <c r="A289" s="59"/>
      <c r="B289" s="59"/>
      <c r="C289" s="59"/>
      <c r="D289" s="59"/>
      <c r="E289" s="59"/>
      <c r="H289" s="4"/>
      <c r="I289" s="4"/>
      <c r="J289" s="4"/>
      <c r="K289" s="4"/>
      <c r="L289" s="4"/>
      <c r="N289" s="4"/>
    </row>
    <row r="290" spans="1:14" s="3" customFormat="1" x14ac:dyDescent="0.2">
      <c r="A290" s="59"/>
      <c r="B290" s="59"/>
      <c r="C290" s="59"/>
      <c r="D290" s="59"/>
      <c r="E290" s="59"/>
      <c r="H290" s="4"/>
      <c r="I290" s="4"/>
      <c r="J290" s="4"/>
      <c r="K290" s="4"/>
      <c r="L290" s="4"/>
      <c r="N290" s="4"/>
    </row>
    <row r="291" spans="1:14" s="3" customFormat="1" x14ac:dyDescent="0.2">
      <c r="A291" s="59"/>
      <c r="B291" s="59"/>
      <c r="C291" s="59"/>
      <c r="D291" s="59"/>
      <c r="E291" s="59"/>
      <c r="H291" s="4"/>
      <c r="I291" s="4"/>
      <c r="J291" s="4"/>
      <c r="K291" s="4"/>
      <c r="L291" s="4"/>
      <c r="N291" s="4"/>
    </row>
    <row r="292" spans="1:14" s="3" customFormat="1" x14ac:dyDescent="0.2">
      <c r="A292" s="59"/>
      <c r="B292" s="59"/>
      <c r="C292" s="59"/>
      <c r="D292" s="59"/>
      <c r="E292" s="59"/>
      <c r="H292" s="4"/>
      <c r="I292" s="4"/>
      <c r="J292" s="4"/>
      <c r="K292" s="4"/>
      <c r="L292" s="4"/>
      <c r="N292" s="4"/>
    </row>
    <row r="293" spans="1:14" s="3" customFormat="1" x14ac:dyDescent="0.2">
      <c r="A293" s="59"/>
      <c r="B293" s="59"/>
      <c r="C293" s="59"/>
      <c r="D293" s="59"/>
      <c r="E293" s="59"/>
      <c r="H293" s="4"/>
      <c r="I293" s="4"/>
      <c r="J293" s="4"/>
      <c r="K293" s="4"/>
      <c r="L293" s="4"/>
      <c r="N293" s="4"/>
    </row>
    <row r="294" spans="1:14" s="3" customFormat="1" x14ac:dyDescent="0.2">
      <c r="A294" s="59"/>
      <c r="B294" s="59"/>
      <c r="C294" s="59"/>
      <c r="D294" s="59"/>
      <c r="E294" s="59"/>
      <c r="H294" s="4"/>
      <c r="I294" s="4"/>
      <c r="J294" s="4"/>
      <c r="K294" s="4"/>
      <c r="L294" s="4"/>
      <c r="N294" s="4"/>
    </row>
    <row r="295" spans="1:14" s="3" customFormat="1" x14ac:dyDescent="0.2">
      <c r="A295" s="59"/>
      <c r="B295" s="59"/>
      <c r="C295" s="59"/>
      <c r="D295" s="59"/>
      <c r="E295" s="59"/>
      <c r="H295" s="4"/>
      <c r="I295" s="4"/>
      <c r="J295" s="4"/>
      <c r="K295" s="4"/>
      <c r="L295" s="4"/>
      <c r="N295" s="4"/>
    </row>
    <row r="296" spans="1:14" s="3" customFormat="1" x14ac:dyDescent="0.2">
      <c r="A296" s="59"/>
      <c r="B296" s="59"/>
      <c r="C296" s="59"/>
      <c r="D296" s="59"/>
      <c r="E296" s="59"/>
      <c r="H296" s="4"/>
      <c r="I296" s="4"/>
      <c r="J296" s="4"/>
      <c r="K296" s="4"/>
      <c r="L296" s="4"/>
      <c r="N296" s="4"/>
    </row>
    <row r="297" spans="1:14" s="3" customFormat="1" x14ac:dyDescent="0.2">
      <c r="A297" s="59"/>
      <c r="B297" s="59"/>
      <c r="C297" s="59"/>
      <c r="D297" s="59"/>
      <c r="E297" s="59"/>
      <c r="H297" s="4"/>
      <c r="I297" s="4"/>
      <c r="J297" s="4"/>
      <c r="K297" s="4"/>
      <c r="L297" s="4"/>
      <c r="N297" s="4"/>
    </row>
    <row r="298" spans="1:14" s="3" customFormat="1" x14ac:dyDescent="0.2">
      <c r="A298" s="59"/>
      <c r="B298" s="59"/>
      <c r="C298" s="59"/>
      <c r="D298" s="59"/>
      <c r="E298" s="59"/>
      <c r="H298" s="4"/>
      <c r="I298" s="4"/>
      <c r="J298" s="4"/>
      <c r="K298" s="4"/>
      <c r="L298" s="4"/>
      <c r="N298" s="4"/>
    </row>
    <row r="299" spans="1:14" s="3" customFormat="1" x14ac:dyDescent="0.2">
      <c r="A299" s="59"/>
      <c r="B299" s="59"/>
      <c r="C299" s="59"/>
      <c r="D299" s="59"/>
      <c r="E299" s="59"/>
      <c r="H299" s="4"/>
      <c r="I299" s="4"/>
      <c r="J299" s="4"/>
      <c r="K299" s="4"/>
      <c r="L299" s="4"/>
      <c r="N299" s="4"/>
    </row>
    <row r="300" spans="1:14" s="3" customFormat="1" x14ac:dyDescent="0.2">
      <c r="A300" s="59"/>
      <c r="B300" s="59"/>
      <c r="C300" s="59"/>
      <c r="D300" s="59"/>
      <c r="E300" s="59"/>
      <c r="H300" s="4"/>
      <c r="I300" s="4"/>
      <c r="J300" s="4"/>
      <c r="K300" s="4"/>
      <c r="L300" s="4"/>
      <c r="N300" s="4"/>
    </row>
    <row r="301" spans="1:14" s="3" customFormat="1" x14ac:dyDescent="0.2">
      <c r="A301" s="59"/>
      <c r="B301" s="59"/>
      <c r="C301" s="59"/>
      <c r="D301" s="59"/>
      <c r="E301" s="59"/>
      <c r="H301" s="4"/>
      <c r="I301" s="4"/>
      <c r="J301" s="4"/>
      <c r="K301" s="4"/>
      <c r="L301" s="4"/>
      <c r="N301" s="4"/>
    </row>
    <row r="302" spans="1:14" s="3" customFormat="1" x14ac:dyDescent="0.2">
      <c r="A302" s="59"/>
      <c r="B302" s="59"/>
      <c r="C302" s="59"/>
      <c r="D302" s="59"/>
      <c r="E302" s="59"/>
      <c r="H302" s="4"/>
      <c r="I302" s="4"/>
      <c r="J302" s="4"/>
      <c r="K302" s="4"/>
      <c r="L302" s="4"/>
      <c r="N302" s="4"/>
    </row>
    <row r="303" spans="1:14" s="3" customFormat="1" x14ac:dyDescent="0.2">
      <c r="A303" s="59"/>
      <c r="B303" s="59"/>
      <c r="C303" s="59"/>
      <c r="D303" s="59"/>
      <c r="E303" s="59"/>
      <c r="H303" s="4"/>
      <c r="I303" s="4"/>
      <c r="J303" s="4"/>
      <c r="K303" s="4"/>
      <c r="L303" s="4"/>
      <c r="N303" s="4"/>
    </row>
    <row r="304" spans="1:14" s="3" customFormat="1" x14ac:dyDescent="0.2">
      <c r="A304" s="59"/>
      <c r="B304" s="59"/>
      <c r="C304" s="59"/>
      <c r="D304" s="59"/>
      <c r="E304" s="59"/>
      <c r="H304" s="4"/>
      <c r="I304" s="4"/>
      <c r="J304" s="4"/>
      <c r="K304" s="4"/>
      <c r="L304" s="4"/>
      <c r="N304" s="4"/>
    </row>
    <row r="305" spans="1:14" s="3" customFormat="1" x14ac:dyDescent="0.2">
      <c r="A305" s="59"/>
      <c r="B305" s="59"/>
      <c r="C305" s="59"/>
      <c r="D305" s="59"/>
      <c r="E305" s="59"/>
      <c r="H305" s="4"/>
      <c r="I305" s="4"/>
      <c r="J305" s="4"/>
      <c r="K305" s="4"/>
      <c r="L305" s="4"/>
      <c r="N305" s="4"/>
    </row>
    <row r="306" spans="1:14" s="3" customFormat="1" x14ac:dyDescent="0.2">
      <c r="A306" s="59"/>
      <c r="B306" s="59"/>
      <c r="C306" s="59"/>
      <c r="D306" s="59"/>
      <c r="E306" s="59"/>
      <c r="H306" s="4"/>
      <c r="I306" s="4"/>
      <c r="J306" s="4"/>
      <c r="K306" s="4"/>
      <c r="L306" s="4"/>
      <c r="N306" s="4"/>
    </row>
    <row r="307" spans="1:14" s="3" customFormat="1" x14ac:dyDescent="0.2">
      <c r="A307" s="59"/>
      <c r="B307" s="59"/>
      <c r="C307" s="59"/>
      <c r="D307" s="59"/>
      <c r="E307" s="59"/>
      <c r="H307" s="4"/>
      <c r="I307" s="4"/>
      <c r="J307" s="4"/>
      <c r="K307" s="4"/>
      <c r="L307" s="4"/>
      <c r="N307" s="4"/>
    </row>
    <row r="308" spans="1:14" s="3" customFormat="1" x14ac:dyDescent="0.2">
      <c r="A308" s="59"/>
      <c r="B308" s="59"/>
      <c r="C308" s="59"/>
      <c r="D308" s="59"/>
      <c r="E308" s="59"/>
      <c r="H308" s="4"/>
      <c r="I308" s="4"/>
      <c r="J308" s="4"/>
      <c r="K308" s="4"/>
      <c r="L308" s="4"/>
      <c r="N308" s="4"/>
    </row>
    <row r="309" spans="1:14" s="3" customFormat="1" x14ac:dyDescent="0.2">
      <c r="A309" s="59"/>
      <c r="B309" s="59"/>
      <c r="C309" s="59"/>
      <c r="D309" s="59"/>
      <c r="E309" s="59"/>
      <c r="H309" s="4"/>
      <c r="I309" s="4"/>
      <c r="J309" s="4"/>
      <c r="K309" s="4"/>
      <c r="L309" s="4"/>
      <c r="N309" s="4"/>
    </row>
    <row r="310" spans="1:14" s="3" customFormat="1" x14ac:dyDescent="0.2">
      <c r="A310" s="59"/>
      <c r="B310" s="59"/>
      <c r="C310" s="59"/>
      <c r="D310" s="59"/>
      <c r="E310" s="59"/>
      <c r="H310" s="4"/>
      <c r="I310" s="4"/>
      <c r="J310" s="4"/>
      <c r="K310" s="4"/>
      <c r="L310" s="4"/>
      <c r="N310" s="4"/>
    </row>
    <row r="311" spans="1:14" s="3" customFormat="1" x14ac:dyDescent="0.2">
      <c r="A311" s="59"/>
      <c r="B311" s="59"/>
      <c r="C311" s="59"/>
      <c r="D311" s="59"/>
      <c r="E311" s="59"/>
      <c r="H311" s="4"/>
      <c r="I311" s="4"/>
      <c r="J311" s="4"/>
      <c r="K311" s="4"/>
      <c r="L311" s="4"/>
      <c r="N311" s="4"/>
    </row>
    <row r="312" spans="1:14" s="3" customFormat="1" x14ac:dyDescent="0.2">
      <c r="A312" s="59"/>
      <c r="B312" s="59"/>
      <c r="C312" s="59"/>
      <c r="D312" s="59"/>
      <c r="E312" s="59"/>
      <c r="H312" s="4"/>
      <c r="I312" s="4"/>
      <c r="J312" s="4"/>
      <c r="K312" s="4"/>
      <c r="L312" s="4"/>
      <c r="N312" s="4"/>
    </row>
    <row r="313" spans="1:14" s="3" customFormat="1" x14ac:dyDescent="0.2">
      <c r="A313" s="59"/>
      <c r="B313" s="59"/>
      <c r="C313" s="59"/>
      <c r="D313" s="59"/>
      <c r="E313" s="59"/>
      <c r="H313" s="4"/>
      <c r="I313" s="4"/>
      <c r="J313" s="4"/>
      <c r="K313" s="4"/>
      <c r="L313" s="4"/>
      <c r="N313" s="4"/>
    </row>
    <row r="314" spans="1:14" s="3" customFormat="1" x14ac:dyDescent="0.2">
      <c r="A314" s="59"/>
      <c r="B314" s="59"/>
      <c r="C314" s="59"/>
      <c r="D314" s="59"/>
      <c r="E314" s="59"/>
      <c r="H314" s="4"/>
      <c r="I314" s="4"/>
      <c r="J314" s="4"/>
      <c r="K314" s="4"/>
      <c r="L314" s="4"/>
      <c r="N314" s="4"/>
    </row>
    <row r="315" spans="1:14" s="3" customFormat="1" x14ac:dyDescent="0.2">
      <c r="A315" s="59"/>
      <c r="B315" s="59"/>
      <c r="C315" s="59"/>
      <c r="D315" s="59"/>
      <c r="E315" s="59"/>
      <c r="H315" s="4"/>
      <c r="I315" s="4"/>
      <c r="J315" s="4"/>
      <c r="K315" s="4"/>
      <c r="L315" s="4"/>
      <c r="N315" s="4"/>
    </row>
    <row r="316" spans="1:14" s="3" customFormat="1" x14ac:dyDescent="0.2">
      <c r="A316" s="59"/>
      <c r="B316" s="59"/>
      <c r="C316" s="59"/>
      <c r="D316" s="59"/>
      <c r="E316" s="59"/>
      <c r="H316" s="4"/>
      <c r="I316" s="4"/>
      <c r="J316" s="4"/>
      <c r="K316" s="4"/>
      <c r="L316" s="4"/>
      <c r="N316" s="4"/>
    </row>
    <row r="317" spans="1:14" s="3" customFormat="1" x14ac:dyDescent="0.2">
      <c r="A317" s="59"/>
      <c r="B317" s="59"/>
      <c r="C317" s="59"/>
      <c r="D317" s="59"/>
      <c r="E317" s="59"/>
      <c r="H317" s="4"/>
      <c r="I317" s="4"/>
      <c r="J317" s="4"/>
      <c r="K317" s="4"/>
      <c r="L317" s="4"/>
      <c r="N317" s="4"/>
    </row>
    <row r="318" spans="1:14" s="3" customFormat="1" x14ac:dyDescent="0.2">
      <c r="A318" s="59"/>
      <c r="B318" s="59"/>
      <c r="C318" s="59"/>
      <c r="D318" s="59"/>
      <c r="E318" s="59"/>
      <c r="H318" s="4"/>
      <c r="I318" s="4"/>
      <c r="J318" s="4"/>
      <c r="K318" s="4"/>
      <c r="L318" s="4"/>
      <c r="N318" s="4"/>
    </row>
    <row r="319" spans="1:14" s="3" customFormat="1" x14ac:dyDescent="0.2">
      <c r="A319" s="59"/>
      <c r="B319" s="59"/>
      <c r="C319" s="59"/>
      <c r="D319" s="59"/>
      <c r="E319" s="59"/>
      <c r="H319" s="4"/>
      <c r="I319" s="4"/>
      <c r="J319" s="4"/>
      <c r="K319" s="4"/>
      <c r="L319" s="4"/>
      <c r="N319" s="4"/>
    </row>
    <row r="320" spans="1:14" s="3" customFormat="1" x14ac:dyDescent="0.2">
      <c r="A320" s="59"/>
      <c r="B320" s="59"/>
      <c r="C320" s="59"/>
      <c r="D320" s="59"/>
      <c r="E320" s="59"/>
      <c r="H320" s="4"/>
      <c r="I320" s="4"/>
      <c r="J320" s="4"/>
      <c r="K320" s="4"/>
      <c r="L320" s="4"/>
      <c r="N320" s="4"/>
    </row>
    <row r="321" spans="1:14" s="3" customFormat="1" x14ac:dyDescent="0.2">
      <c r="A321" s="59"/>
      <c r="B321" s="59"/>
      <c r="C321" s="59"/>
      <c r="D321" s="59"/>
      <c r="E321" s="59"/>
      <c r="H321" s="4"/>
      <c r="I321" s="4"/>
      <c r="J321" s="4"/>
      <c r="K321" s="4"/>
      <c r="L321" s="4"/>
      <c r="N321" s="4"/>
    </row>
    <row r="322" spans="1:14" s="3" customFormat="1" x14ac:dyDescent="0.2">
      <c r="A322" s="59"/>
      <c r="B322" s="59"/>
      <c r="C322" s="59"/>
      <c r="D322" s="59"/>
      <c r="E322" s="59"/>
      <c r="H322" s="4"/>
      <c r="I322" s="4"/>
      <c r="J322" s="4"/>
      <c r="K322" s="4"/>
      <c r="L322" s="4"/>
      <c r="N322" s="4"/>
    </row>
    <row r="323" spans="1:14" s="3" customFormat="1" x14ac:dyDescent="0.2">
      <c r="A323" s="59"/>
      <c r="B323" s="59"/>
      <c r="C323" s="59"/>
      <c r="D323" s="59"/>
      <c r="E323" s="59"/>
      <c r="H323" s="4"/>
      <c r="I323" s="4"/>
      <c r="J323" s="4"/>
      <c r="K323" s="4"/>
      <c r="L323" s="4"/>
      <c r="N323" s="4"/>
    </row>
    <row r="324" spans="1:14" s="3" customFormat="1" x14ac:dyDescent="0.2">
      <c r="A324" s="59"/>
      <c r="B324" s="59"/>
      <c r="C324" s="59"/>
      <c r="D324" s="59"/>
      <c r="E324" s="59"/>
      <c r="H324" s="4"/>
      <c r="I324" s="4"/>
      <c r="J324" s="4"/>
      <c r="K324" s="4"/>
      <c r="L324" s="4"/>
      <c r="N324" s="4"/>
    </row>
    <row r="325" spans="1:14" s="3" customFormat="1" x14ac:dyDescent="0.2">
      <c r="A325" s="59"/>
      <c r="B325" s="59"/>
      <c r="C325" s="59"/>
      <c r="D325" s="59"/>
      <c r="E325" s="59"/>
      <c r="H325" s="4"/>
      <c r="I325" s="4"/>
      <c r="J325" s="4"/>
      <c r="K325" s="4"/>
      <c r="L325" s="4"/>
      <c r="N325" s="4"/>
    </row>
    <row r="326" spans="1:14" s="3" customFormat="1" x14ac:dyDescent="0.2">
      <c r="A326" s="59"/>
      <c r="B326" s="59"/>
      <c r="C326" s="59"/>
      <c r="D326" s="59"/>
      <c r="E326" s="59"/>
      <c r="H326" s="4"/>
      <c r="I326" s="4"/>
      <c r="J326" s="4"/>
      <c r="K326" s="4"/>
      <c r="L326" s="4"/>
      <c r="N326" s="4"/>
    </row>
    <row r="327" spans="1:14" s="3" customFormat="1" x14ac:dyDescent="0.2">
      <c r="A327" s="59"/>
      <c r="B327" s="59"/>
      <c r="C327" s="59"/>
      <c r="D327" s="59"/>
      <c r="E327" s="59"/>
      <c r="H327" s="4"/>
      <c r="I327" s="4"/>
      <c r="J327" s="4"/>
      <c r="K327" s="4"/>
      <c r="L327" s="4"/>
      <c r="N327" s="4"/>
    </row>
    <row r="328" spans="1:14" s="3" customFormat="1" x14ac:dyDescent="0.2">
      <c r="A328" s="59"/>
      <c r="B328" s="59"/>
      <c r="C328" s="59"/>
      <c r="D328" s="59"/>
      <c r="E328" s="59"/>
      <c r="H328" s="4"/>
      <c r="I328" s="4"/>
      <c r="J328" s="4"/>
      <c r="K328" s="4"/>
      <c r="L328" s="4"/>
      <c r="N328" s="4"/>
    </row>
    <row r="329" spans="1:14" s="3" customFormat="1" x14ac:dyDescent="0.2">
      <c r="A329" s="59"/>
      <c r="B329" s="59"/>
      <c r="C329" s="59"/>
      <c r="D329" s="59"/>
      <c r="E329" s="59"/>
      <c r="H329" s="4"/>
      <c r="I329" s="4"/>
      <c r="J329" s="4"/>
      <c r="K329" s="4"/>
      <c r="L329" s="4"/>
      <c r="N329" s="4"/>
    </row>
    <row r="330" spans="1:14" s="3" customFormat="1" x14ac:dyDescent="0.2">
      <c r="A330" s="59"/>
      <c r="B330" s="59"/>
      <c r="C330" s="59"/>
      <c r="D330" s="59"/>
      <c r="E330" s="59"/>
      <c r="H330" s="4"/>
      <c r="I330" s="4"/>
      <c r="J330" s="4"/>
      <c r="K330" s="4"/>
      <c r="L330" s="4"/>
      <c r="N330" s="4"/>
    </row>
    <row r="331" spans="1:14" s="3" customFormat="1" x14ac:dyDescent="0.2">
      <c r="A331" s="59"/>
      <c r="B331" s="59"/>
      <c r="C331" s="59"/>
      <c r="D331" s="59"/>
      <c r="E331" s="59"/>
      <c r="H331" s="4"/>
      <c r="I331" s="4"/>
      <c r="J331" s="4"/>
      <c r="K331" s="4"/>
      <c r="L331" s="4"/>
      <c r="N331" s="4"/>
    </row>
    <row r="332" spans="1:14" s="3" customFormat="1" x14ac:dyDescent="0.2">
      <c r="A332" s="59"/>
      <c r="B332" s="59"/>
      <c r="C332" s="59"/>
      <c r="D332" s="59"/>
      <c r="E332" s="59"/>
      <c r="H332" s="4"/>
      <c r="I332" s="4"/>
      <c r="J332" s="4"/>
      <c r="K332" s="4"/>
      <c r="L332" s="4"/>
      <c r="N332" s="4"/>
    </row>
    <row r="333" spans="1:14" s="3" customFormat="1" x14ac:dyDescent="0.2">
      <c r="A333" s="59"/>
      <c r="B333" s="59"/>
      <c r="C333" s="59"/>
      <c r="D333" s="59"/>
      <c r="E333" s="59"/>
      <c r="H333" s="4"/>
      <c r="I333" s="4"/>
      <c r="J333" s="4"/>
      <c r="K333" s="4"/>
      <c r="L333" s="4"/>
      <c r="N333" s="4"/>
    </row>
    <row r="334" spans="1:14" s="3" customFormat="1" x14ac:dyDescent="0.2">
      <c r="A334" s="59"/>
      <c r="B334" s="59"/>
      <c r="C334" s="59"/>
      <c r="D334" s="59"/>
      <c r="E334" s="59"/>
      <c r="H334" s="4"/>
      <c r="I334" s="4"/>
      <c r="J334" s="4"/>
      <c r="K334" s="4"/>
      <c r="L334" s="4"/>
      <c r="N334" s="4"/>
    </row>
    <row r="335" spans="1:14" s="3" customFormat="1" x14ac:dyDescent="0.2">
      <c r="A335" s="59"/>
      <c r="B335" s="59"/>
      <c r="C335" s="59"/>
      <c r="D335" s="59"/>
      <c r="E335" s="59"/>
      <c r="H335" s="4"/>
      <c r="I335" s="4"/>
      <c r="J335" s="4"/>
      <c r="K335" s="4"/>
      <c r="L335" s="4"/>
      <c r="N335" s="4"/>
    </row>
    <row r="336" spans="1:14" s="3" customFormat="1" x14ac:dyDescent="0.2">
      <c r="A336" s="59"/>
      <c r="B336" s="59"/>
      <c r="C336" s="59"/>
      <c r="D336" s="59"/>
      <c r="E336" s="59"/>
      <c r="H336" s="4"/>
      <c r="I336" s="4"/>
      <c r="J336" s="4"/>
      <c r="K336" s="4"/>
      <c r="L336" s="4"/>
      <c r="N336" s="4"/>
    </row>
    <row r="337" spans="1:14" s="3" customFormat="1" x14ac:dyDescent="0.2">
      <c r="A337" s="59"/>
      <c r="B337" s="59"/>
      <c r="C337" s="59"/>
      <c r="D337" s="59"/>
      <c r="E337" s="59"/>
      <c r="H337" s="4"/>
      <c r="I337" s="4"/>
      <c r="J337" s="4"/>
      <c r="K337" s="4"/>
      <c r="L337" s="4"/>
      <c r="N337" s="4"/>
    </row>
    <row r="338" spans="1:14" s="3" customFormat="1" x14ac:dyDescent="0.2">
      <c r="A338" s="59"/>
      <c r="B338" s="59"/>
      <c r="C338" s="59"/>
      <c r="D338" s="59"/>
      <c r="E338" s="59"/>
      <c r="H338" s="4"/>
      <c r="I338" s="4"/>
      <c r="J338" s="4"/>
      <c r="K338" s="4"/>
      <c r="L338" s="4"/>
      <c r="N338" s="4"/>
    </row>
    <row r="339" spans="1:14" s="3" customFormat="1" x14ac:dyDescent="0.2">
      <c r="A339" s="59"/>
      <c r="B339" s="59"/>
      <c r="C339" s="59"/>
      <c r="D339" s="59"/>
      <c r="E339" s="59"/>
      <c r="H339" s="4"/>
      <c r="I339" s="4"/>
      <c r="J339" s="4"/>
      <c r="K339" s="4"/>
      <c r="L339" s="4"/>
      <c r="N339" s="4"/>
    </row>
    <row r="340" spans="1:14" s="3" customFormat="1" x14ac:dyDescent="0.2">
      <c r="A340" s="59"/>
      <c r="B340" s="59"/>
      <c r="C340" s="59"/>
      <c r="D340" s="59"/>
      <c r="E340" s="59"/>
      <c r="H340" s="4"/>
      <c r="I340" s="4"/>
      <c r="J340" s="4"/>
      <c r="K340" s="4"/>
      <c r="L340" s="4"/>
      <c r="N340" s="4"/>
    </row>
    <row r="341" spans="1:14" s="3" customFormat="1" x14ac:dyDescent="0.2">
      <c r="A341" s="59"/>
      <c r="B341" s="59"/>
      <c r="C341" s="59"/>
      <c r="D341" s="59"/>
      <c r="E341" s="59"/>
      <c r="H341" s="4"/>
      <c r="I341" s="4"/>
      <c r="J341" s="4"/>
      <c r="K341" s="4"/>
      <c r="L341" s="4"/>
      <c r="N341" s="4"/>
    </row>
    <row r="342" spans="1:14" s="3" customFormat="1" x14ac:dyDescent="0.2">
      <c r="A342" s="59"/>
      <c r="B342" s="59"/>
      <c r="C342" s="59"/>
      <c r="D342" s="59"/>
      <c r="E342" s="59"/>
      <c r="H342" s="4"/>
      <c r="I342" s="4"/>
      <c r="J342" s="4"/>
      <c r="K342" s="4"/>
      <c r="L342" s="4"/>
      <c r="N342" s="4"/>
    </row>
    <row r="343" spans="1:14" s="3" customFormat="1" x14ac:dyDescent="0.2">
      <c r="A343" s="59"/>
      <c r="B343" s="59"/>
      <c r="C343" s="59"/>
      <c r="D343" s="59"/>
      <c r="E343" s="59"/>
      <c r="H343" s="4"/>
      <c r="I343" s="4"/>
      <c r="J343" s="4"/>
      <c r="K343" s="4"/>
      <c r="L343" s="4"/>
      <c r="N343" s="4"/>
    </row>
    <row r="344" spans="1:14" s="3" customFormat="1" x14ac:dyDescent="0.2">
      <c r="A344" s="59"/>
      <c r="B344" s="59"/>
      <c r="C344" s="59"/>
      <c r="D344" s="59"/>
      <c r="E344" s="59"/>
      <c r="H344" s="4"/>
      <c r="I344" s="4"/>
      <c r="J344" s="4"/>
      <c r="K344" s="4"/>
      <c r="L344" s="4"/>
      <c r="N344" s="4"/>
    </row>
    <row r="345" spans="1:14" s="3" customFormat="1" x14ac:dyDescent="0.2">
      <c r="A345" s="59"/>
      <c r="B345" s="59"/>
      <c r="C345" s="59"/>
      <c r="D345" s="59"/>
      <c r="E345" s="59"/>
      <c r="H345" s="4"/>
      <c r="I345" s="4"/>
      <c r="J345" s="4"/>
      <c r="K345" s="4"/>
      <c r="L345" s="4"/>
      <c r="N345" s="4"/>
    </row>
    <row r="346" spans="1:14" s="3" customFormat="1" x14ac:dyDescent="0.2">
      <c r="A346" s="59"/>
      <c r="B346" s="59"/>
      <c r="C346" s="59"/>
      <c r="D346" s="59"/>
      <c r="E346" s="59"/>
      <c r="H346" s="4"/>
      <c r="I346" s="4"/>
      <c r="J346" s="4"/>
      <c r="K346" s="4"/>
      <c r="L346" s="4"/>
      <c r="N346" s="4"/>
    </row>
    <row r="347" spans="1:14" s="3" customFormat="1" x14ac:dyDescent="0.2">
      <c r="A347" s="59"/>
      <c r="B347" s="59"/>
      <c r="C347" s="59"/>
      <c r="D347" s="59"/>
      <c r="E347" s="59"/>
      <c r="H347" s="4"/>
      <c r="I347" s="4"/>
      <c r="J347" s="4"/>
      <c r="K347" s="4"/>
      <c r="L347" s="4"/>
      <c r="N347" s="4"/>
    </row>
    <row r="348" spans="1:14" s="3" customFormat="1" x14ac:dyDescent="0.2">
      <c r="A348" s="59"/>
      <c r="B348" s="59"/>
      <c r="C348" s="59"/>
      <c r="D348" s="59"/>
      <c r="E348" s="59"/>
      <c r="H348" s="4"/>
      <c r="I348" s="4"/>
      <c r="J348" s="4"/>
      <c r="K348" s="4"/>
      <c r="L348" s="4"/>
      <c r="N348" s="4"/>
    </row>
    <row r="349" spans="1:14" s="3" customFormat="1" x14ac:dyDescent="0.2">
      <c r="A349" s="59"/>
      <c r="B349" s="59"/>
      <c r="C349" s="59"/>
      <c r="D349" s="59"/>
      <c r="E349" s="59"/>
      <c r="H349" s="4"/>
      <c r="I349" s="4"/>
      <c r="J349" s="4"/>
      <c r="K349" s="4"/>
      <c r="L349" s="4"/>
      <c r="N349" s="4"/>
    </row>
    <row r="350" spans="1:14" s="3" customFormat="1" x14ac:dyDescent="0.2">
      <c r="A350" s="59"/>
      <c r="B350" s="59"/>
      <c r="C350" s="59"/>
      <c r="D350" s="59"/>
      <c r="E350" s="59"/>
      <c r="H350" s="4"/>
      <c r="I350" s="4"/>
      <c r="J350" s="4"/>
      <c r="K350" s="4"/>
      <c r="L350" s="4"/>
      <c r="N350" s="4"/>
    </row>
    <row r="351" spans="1:14" s="3" customFormat="1" x14ac:dyDescent="0.2">
      <c r="A351" s="59"/>
      <c r="B351" s="59"/>
      <c r="C351" s="59"/>
      <c r="D351" s="59"/>
      <c r="E351" s="59"/>
      <c r="H351" s="4"/>
      <c r="I351" s="4"/>
      <c r="J351" s="4"/>
      <c r="K351" s="4"/>
      <c r="L351" s="4"/>
      <c r="N351" s="4"/>
    </row>
    <row r="352" spans="1:14" s="3" customFormat="1" x14ac:dyDescent="0.2">
      <c r="A352" s="59"/>
      <c r="B352" s="59"/>
      <c r="C352" s="59"/>
      <c r="D352" s="59"/>
      <c r="E352" s="59"/>
      <c r="H352" s="4"/>
      <c r="I352" s="4"/>
      <c r="J352" s="4"/>
      <c r="K352" s="4"/>
      <c r="L352" s="4"/>
      <c r="N352" s="4"/>
    </row>
    <row r="353" spans="1:14" s="3" customFormat="1" x14ac:dyDescent="0.2">
      <c r="A353" s="59"/>
      <c r="B353" s="59"/>
      <c r="C353" s="59"/>
      <c r="D353" s="59"/>
      <c r="E353" s="59"/>
      <c r="H353" s="4"/>
      <c r="I353" s="4"/>
      <c r="J353" s="4"/>
      <c r="K353" s="4"/>
      <c r="L353" s="4"/>
      <c r="N353" s="4"/>
    </row>
    <row r="354" spans="1:14" s="3" customFormat="1" x14ac:dyDescent="0.2">
      <c r="A354" s="59"/>
      <c r="B354" s="59"/>
      <c r="C354" s="59"/>
      <c r="D354" s="59"/>
      <c r="E354" s="59"/>
      <c r="H354" s="4"/>
      <c r="I354" s="4"/>
      <c r="J354" s="4"/>
      <c r="K354" s="4"/>
      <c r="L354" s="4"/>
      <c r="N354" s="4"/>
    </row>
    <row r="355" spans="1:14" s="3" customFormat="1" x14ac:dyDescent="0.2">
      <c r="A355" s="59"/>
      <c r="B355" s="59"/>
      <c r="C355" s="59"/>
      <c r="D355" s="59"/>
      <c r="E355" s="59"/>
      <c r="H355" s="4"/>
      <c r="I355" s="4"/>
      <c r="J355" s="4"/>
      <c r="K355" s="4"/>
      <c r="L355" s="4"/>
      <c r="N355" s="4"/>
    </row>
    <row r="356" spans="1:14" s="3" customFormat="1" x14ac:dyDescent="0.2">
      <c r="A356" s="59"/>
      <c r="B356" s="59"/>
      <c r="C356" s="59"/>
      <c r="D356" s="59"/>
      <c r="E356" s="59"/>
      <c r="H356" s="4"/>
      <c r="I356" s="4"/>
      <c r="J356" s="4"/>
      <c r="K356" s="4"/>
      <c r="L356" s="4"/>
      <c r="N356" s="4"/>
    </row>
    <row r="357" spans="1:14" s="3" customFormat="1" x14ac:dyDescent="0.2">
      <c r="A357" s="59"/>
      <c r="B357" s="59"/>
      <c r="C357" s="59"/>
      <c r="D357" s="59"/>
      <c r="E357" s="59"/>
      <c r="H357" s="4"/>
      <c r="I357" s="4"/>
      <c r="J357" s="4"/>
      <c r="K357" s="4"/>
      <c r="L357" s="4"/>
      <c r="N357" s="4"/>
    </row>
    <row r="358" spans="1:14" s="3" customFormat="1" x14ac:dyDescent="0.2">
      <c r="A358" s="59"/>
      <c r="B358" s="59"/>
      <c r="C358" s="59"/>
      <c r="D358" s="59"/>
      <c r="E358" s="59"/>
      <c r="H358" s="4"/>
      <c r="I358" s="4"/>
      <c r="J358" s="4"/>
      <c r="K358" s="4"/>
      <c r="L358" s="4"/>
      <c r="N358" s="4"/>
    </row>
    <row r="359" spans="1:14" s="3" customFormat="1" x14ac:dyDescent="0.2">
      <c r="A359" s="59"/>
      <c r="B359" s="59"/>
      <c r="C359" s="59"/>
      <c r="D359" s="59"/>
      <c r="E359" s="59"/>
      <c r="H359" s="4"/>
      <c r="I359" s="4"/>
      <c r="J359" s="4"/>
      <c r="K359" s="4"/>
      <c r="L359" s="4"/>
      <c r="N359" s="4"/>
    </row>
    <row r="360" spans="1:14" s="3" customFormat="1" x14ac:dyDescent="0.2">
      <c r="A360" s="59"/>
      <c r="B360" s="59"/>
      <c r="C360" s="59"/>
      <c r="D360" s="59"/>
      <c r="E360" s="59"/>
      <c r="H360" s="4"/>
      <c r="I360" s="4"/>
      <c r="J360" s="4"/>
      <c r="K360" s="4"/>
      <c r="L360" s="4"/>
      <c r="N360" s="4"/>
    </row>
    <row r="361" spans="1:14" s="3" customFormat="1" x14ac:dyDescent="0.2">
      <c r="A361" s="59"/>
      <c r="B361" s="59"/>
      <c r="C361" s="59"/>
      <c r="D361" s="59"/>
      <c r="E361" s="59"/>
      <c r="H361" s="4"/>
      <c r="I361" s="4"/>
      <c r="J361" s="4"/>
      <c r="K361" s="4"/>
      <c r="L361" s="4"/>
      <c r="N361" s="4"/>
    </row>
    <row r="362" spans="1:14" s="3" customFormat="1" x14ac:dyDescent="0.2">
      <c r="A362" s="59"/>
      <c r="B362" s="59"/>
      <c r="C362" s="59"/>
      <c r="D362" s="59"/>
      <c r="E362" s="59"/>
      <c r="H362" s="4"/>
      <c r="I362" s="4"/>
      <c r="J362" s="4"/>
      <c r="K362" s="4"/>
      <c r="L362" s="4"/>
      <c r="N362" s="4"/>
    </row>
    <row r="363" spans="1:14" s="3" customFormat="1" x14ac:dyDescent="0.2">
      <c r="A363" s="59"/>
      <c r="B363" s="59"/>
      <c r="C363" s="59"/>
      <c r="D363" s="59"/>
      <c r="E363" s="59"/>
      <c r="H363" s="4"/>
      <c r="I363" s="4"/>
      <c r="J363" s="4"/>
      <c r="K363" s="4"/>
      <c r="L363" s="4"/>
      <c r="N363" s="4"/>
    </row>
    <row r="364" spans="1:14" s="3" customFormat="1" x14ac:dyDescent="0.2">
      <c r="A364" s="59"/>
      <c r="B364" s="59"/>
      <c r="C364" s="59"/>
      <c r="D364" s="59"/>
      <c r="E364" s="59"/>
      <c r="H364" s="4"/>
      <c r="I364" s="4"/>
      <c r="J364" s="4"/>
      <c r="K364" s="4"/>
      <c r="L364" s="4"/>
      <c r="N364" s="4"/>
    </row>
    <row r="365" spans="1:14" s="3" customFormat="1" x14ac:dyDescent="0.2">
      <c r="A365" s="59"/>
      <c r="B365" s="59"/>
      <c r="C365" s="59"/>
      <c r="D365" s="59"/>
      <c r="E365" s="59"/>
      <c r="H365" s="4"/>
      <c r="I365" s="4"/>
      <c r="J365" s="4"/>
      <c r="K365" s="4"/>
      <c r="L365" s="4"/>
      <c r="N365" s="4"/>
    </row>
    <row r="366" spans="1:14" s="3" customFormat="1" x14ac:dyDescent="0.2">
      <c r="A366" s="59"/>
      <c r="B366" s="59"/>
      <c r="C366" s="59"/>
      <c r="D366" s="59"/>
      <c r="E366" s="59"/>
      <c r="H366" s="4"/>
      <c r="I366" s="4"/>
      <c r="J366" s="4"/>
      <c r="K366" s="4"/>
      <c r="L366" s="4"/>
      <c r="N366" s="4"/>
    </row>
    <row r="367" spans="1:14" s="3" customFormat="1" x14ac:dyDescent="0.2">
      <c r="A367" s="59"/>
      <c r="B367" s="59"/>
      <c r="C367" s="59"/>
      <c r="D367" s="59"/>
      <c r="E367" s="59"/>
      <c r="H367" s="4"/>
      <c r="I367" s="4"/>
      <c r="J367" s="4"/>
      <c r="K367" s="4"/>
      <c r="L367" s="4"/>
      <c r="N367" s="4"/>
    </row>
    <row r="368" spans="1:14" s="3" customFormat="1" x14ac:dyDescent="0.2">
      <c r="A368" s="59"/>
      <c r="B368" s="59"/>
      <c r="C368" s="59"/>
      <c r="D368" s="59"/>
      <c r="E368" s="59"/>
      <c r="H368" s="4"/>
      <c r="I368" s="4"/>
      <c r="J368" s="4"/>
      <c r="K368" s="4"/>
      <c r="L368" s="4"/>
      <c r="N368" s="4"/>
    </row>
    <row r="369" spans="1:14" s="3" customFormat="1" x14ac:dyDescent="0.2">
      <c r="A369" s="59"/>
      <c r="B369" s="59"/>
      <c r="C369" s="59"/>
      <c r="D369" s="59"/>
      <c r="E369" s="59"/>
      <c r="H369" s="4"/>
      <c r="I369" s="4"/>
      <c r="J369" s="4"/>
      <c r="K369" s="4"/>
      <c r="L369" s="4"/>
      <c r="N369" s="4"/>
    </row>
    <row r="370" spans="1:14" s="3" customFormat="1" x14ac:dyDescent="0.2">
      <c r="A370" s="59"/>
      <c r="B370" s="59"/>
      <c r="C370" s="59"/>
      <c r="D370" s="59"/>
      <c r="E370" s="59"/>
      <c r="H370" s="4"/>
      <c r="I370" s="4"/>
      <c r="J370" s="4"/>
      <c r="K370" s="4"/>
      <c r="L370" s="4"/>
      <c r="N370" s="4"/>
    </row>
    <row r="371" spans="1:14" s="3" customFormat="1" x14ac:dyDescent="0.2">
      <c r="A371" s="59"/>
      <c r="B371" s="59"/>
      <c r="C371" s="59"/>
      <c r="D371" s="59"/>
      <c r="E371" s="59"/>
      <c r="H371" s="4"/>
      <c r="I371" s="4"/>
      <c r="J371" s="4"/>
      <c r="K371" s="4"/>
      <c r="L371" s="4"/>
      <c r="N371" s="4"/>
    </row>
    <row r="372" spans="1:14" s="3" customFormat="1" x14ac:dyDescent="0.2">
      <c r="A372" s="59"/>
      <c r="B372" s="59"/>
      <c r="C372" s="59"/>
      <c r="D372" s="59"/>
      <c r="E372" s="59"/>
      <c r="H372" s="4"/>
      <c r="I372" s="4"/>
      <c r="J372" s="4"/>
      <c r="K372" s="4"/>
      <c r="L372" s="4"/>
      <c r="N372" s="4"/>
    </row>
    <row r="373" spans="1:14" s="3" customFormat="1" x14ac:dyDescent="0.2">
      <c r="A373" s="59"/>
      <c r="B373" s="59"/>
      <c r="C373" s="59"/>
      <c r="D373" s="59"/>
      <c r="E373" s="59"/>
      <c r="H373" s="4"/>
      <c r="I373" s="4"/>
      <c r="J373" s="4"/>
      <c r="K373" s="4"/>
      <c r="L373" s="4"/>
      <c r="N373" s="4"/>
    </row>
    <row r="374" spans="1:14" s="3" customFormat="1" x14ac:dyDescent="0.2">
      <c r="A374" s="59"/>
      <c r="B374" s="59"/>
      <c r="C374" s="59"/>
      <c r="D374" s="59"/>
      <c r="E374" s="59"/>
      <c r="H374" s="4"/>
      <c r="I374" s="4"/>
      <c r="J374" s="4"/>
      <c r="K374" s="4"/>
      <c r="L374" s="4"/>
      <c r="N374" s="4"/>
    </row>
    <row r="375" spans="1:14" s="3" customFormat="1" x14ac:dyDescent="0.2">
      <c r="A375" s="59"/>
      <c r="B375" s="59"/>
      <c r="C375" s="59"/>
      <c r="D375" s="59"/>
      <c r="E375" s="59"/>
      <c r="H375" s="4"/>
      <c r="I375" s="4"/>
      <c r="J375" s="4"/>
      <c r="K375" s="4"/>
      <c r="L375" s="4"/>
      <c r="N375" s="4"/>
    </row>
    <row r="376" spans="1:14" s="3" customFormat="1" x14ac:dyDescent="0.2">
      <c r="A376" s="59"/>
      <c r="B376" s="59"/>
      <c r="C376" s="59"/>
      <c r="D376" s="59"/>
      <c r="E376" s="59"/>
      <c r="H376" s="4"/>
      <c r="I376" s="4"/>
      <c r="J376" s="4"/>
      <c r="K376" s="4"/>
      <c r="L376" s="4"/>
      <c r="N376" s="4"/>
    </row>
    <row r="377" spans="1:14" s="3" customFormat="1" x14ac:dyDescent="0.2">
      <c r="A377" s="59"/>
      <c r="B377" s="59"/>
      <c r="C377" s="59"/>
      <c r="D377" s="59"/>
      <c r="E377" s="59"/>
      <c r="H377" s="4"/>
      <c r="I377" s="4"/>
      <c r="J377" s="4"/>
      <c r="K377" s="4"/>
      <c r="L377" s="4"/>
      <c r="N377" s="4"/>
    </row>
    <row r="378" spans="1:14" s="3" customFormat="1" x14ac:dyDescent="0.2">
      <c r="A378" s="59"/>
      <c r="B378" s="59"/>
      <c r="C378" s="59"/>
      <c r="D378" s="59"/>
      <c r="E378" s="59"/>
      <c r="H378" s="4"/>
      <c r="I378" s="4"/>
      <c r="J378" s="4"/>
      <c r="K378" s="4"/>
      <c r="L378" s="4"/>
      <c r="N378" s="4"/>
    </row>
    <row r="379" spans="1:14" s="3" customFormat="1" x14ac:dyDescent="0.2">
      <c r="A379" s="59"/>
      <c r="B379" s="59"/>
      <c r="C379" s="59"/>
      <c r="D379" s="59"/>
      <c r="E379" s="59"/>
      <c r="H379" s="4"/>
      <c r="I379" s="4"/>
      <c r="J379" s="4"/>
      <c r="K379" s="4"/>
      <c r="L379" s="4"/>
      <c r="N379" s="4"/>
    </row>
    <row r="380" spans="1:14" s="3" customFormat="1" x14ac:dyDescent="0.2">
      <c r="A380" s="59"/>
      <c r="B380" s="59"/>
      <c r="C380" s="59"/>
      <c r="D380" s="59"/>
      <c r="E380" s="59"/>
      <c r="H380" s="4"/>
      <c r="I380" s="4"/>
      <c r="J380" s="4"/>
      <c r="K380" s="4"/>
      <c r="L380" s="4"/>
      <c r="N380" s="4"/>
    </row>
    <row r="381" spans="1:14" s="3" customFormat="1" x14ac:dyDescent="0.2">
      <c r="A381" s="59"/>
      <c r="B381" s="59"/>
      <c r="C381" s="59"/>
      <c r="D381" s="59"/>
      <c r="E381" s="59"/>
      <c r="H381" s="4"/>
      <c r="I381" s="4"/>
      <c r="J381" s="4"/>
      <c r="K381" s="4"/>
      <c r="L381" s="4"/>
      <c r="N381" s="4"/>
    </row>
    <row r="382" spans="1:14" s="3" customFormat="1" x14ac:dyDescent="0.2">
      <c r="A382" s="59"/>
      <c r="B382" s="59"/>
      <c r="C382" s="59"/>
      <c r="D382" s="59"/>
      <c r="E382" s="59"/>
      <c r="H382" s="4"/>
      <c r="I382" s="4"/>
      <c r="J382" s="4"/>
      <c r="K382" s="4"/>
      <c r="L382" s="4"/>
      <c r="N382" s="4"/>
    </row>
    <row r="383" spans="1:14" s="3" customFormat="1" x14ac:dyDescent="0.2">
      <c r="A383" s="59"/>
      <c r="B383" s="59"/>
      <c r="C383" s="59"/>
      <c r="D383" s="59"/>
      <c r="E383" s="59"/>
      <c r="H383" s="4"/>
      <c r="I383" s="4"/>
      <c r="J383" s="4"/>
      <c r="K383" s="4"/>
      <c r="L383" s="4"/>
      <c r="N383" s="4"/>
    </row>
    <row r="384" spans="1:14" s="3" customFormat="1" x14ac:dyDescent="0.2">
      <c r="A384" s="59"/>
      <c r="B384" s="59"/>
      <c r="C384" s="59"/>
      <c r="D384" s="59"/>
      <c r="E384" s="59"/>
      <c r="H384" s="4"/>
      <c r="I384" s="4"/>
      <c r="J384" s="4"/>
      <c r="K384" s="4"/>
      <c r="L384" s="4"/>
      <c r="N384" s="4"/>
    </row>
    <row r="385" spans="1:14" s="3" customFormat="1" x14ac:dyDescent="0.2">
      <c r="A385" s="59"/>
      <c r="B385" s="59"/>
      <c r="C385" s="59"/>
      <c r="D385" s="59"/>
      <c r="E385" s="59"/>
      <c r="H385" s="4"/>
      <c r="I385" s="4"/>
      <c r="J385" s="4"/>
      <c r="K385" s="4"/>
      <c r="L385" s="4"/>
      <c r="N385" s="4"/>
    </row>
    <row r="386" spans="1:14" s="3" customFormat="1" x14ac:dyDescent="0.2">
      <c r="A386" s="59"/>
      <c r="B386" s="59"/>
      <c r="C386" s="59"/>
      <c r="D386" s="59"/>
      <c r="E386" s="59"/>
      <c r="H386" s="4"/>
      <c r="I386" s="4"/>
      <c r="J386" s="4"/>
      <c r="K386" s="4"/>
      <c r="L386" s="4"/>
      <c r="N386" s="4"/>
    </row>
    <row r="387" spans="1:14" s="3" customFormat="1" x14ac:dyDescent="0.2">
      <c r="A387" s="59"/>
      <c r="B387" s="59"/>
      <c r="C387" s="59"/>
      <c r="D387" s="59"/>
      <c r="E387" s="59"/>
      <c r="H387" s="4"/>
      <c r="I387" s="4"/>
      <c r="J387" s="4"/>
      <c r="K387" s="4"/>
      <c r="L387" s="4"/>
      <c r="N387" s="4"/>
    </row>
    <row r="388" spans="1:14" s="3" customFormat="1" x14ac:dyDescent="0.2">
      <c r="A388" s="59"/>
      <c r="B388" s="59"/>
      <c r="C388" s="59"/>
      <c r="D388" s="59"/>
      <c r="E388" s="59"/>
      <c r="H388" s="4"/>
      <c r="I388" s="4"/>
      <c r="J388" s="4"/>
      <c r="K388" s="4"/>
      <c r="L388" s="4"/>
      <c r="N388" s="4"/>
    </row>
    <row r="389" spans="1:14" s="3" customFormat="1" x14ac:dyDescent="0.2">
      <c r="A389" s="59"/>
      <c r="B389" s="59"/>
      <c r="C389" s="59"/>
      <c r="D389" s="59"/>
      <c r="E389" s="59"/>
      <c r="H389" s="4"/>
      <c r="I389" s="4"/>
      <c r="J389" s="4"/>
      <c r="K389" s="4"/>
      <c r="L389" s="4"/>
      <c r="N389" s="4"/>
    </row>
    <row r="390" spans="1:14" s="3" customFormat="1" x14ac:dyDescent="0.2">
      <c r="A390" s="59"/>
      <c r="B390" s="59"/>
      <c r="C390" s="59"/>
      <c r="D390" s="59"/>
      <c r="E390" s="59"/>
      <c r="H390" s="4"/>
      <c r="I390" s="4"/>
      <c r="J390" s="4"/>
      <c r="K390" s="4"/>
      <c r="L390" s="4"/>
      <c r="N390" s="4"/>
    </row>
    <row r="391" spans="1:14" s="3" customFormat="1" x14ac:dyDescent="0.2">
      <c r="A391" s="59"/>
      <c r="B391" s="59"/>
      <c r="C391" s="59"/>
      <c r="D391" s="59"/>
      <c r="E391" s="59"/>
      <c r="H391" s="4"/>
      <c r="I391" s="4"/>
      <c r="J391" s="4"/>
      <c r="K391" s="4"/>
      <c r="L391" s="4"/>
      <c r="N391" s="4"/>
    </row>
    <row r="392" spans="1:14" s="3" customFormat="1" x14ac:dyDescent="0.2">
      <c r="A392" s="59"/>
      <c r="B392" s="59"/>
      <c r="C392" s="59"/>
      <c r="D392" s="59"/>
      <c r="E392" s="59"/>
      <c r="H392" s="4"/>
      <c r="I392" s="4"/>
      <c r="J392" s="4"/>
      <c r="K392" s="4"/>
      <c r="L392" s="4"/>
      <c r="N392" s="4"/>
    </row>
    <row r="393" spans="1:14" s="3" customFormat="1" x14ac:dyDescent="0.2">
      <c r="A393" s="59"/>
      <c r="B393" s="59"/>
      <c r="C393" s="59"/>
      <c r="D393" s="59"/>
      <c r="E393" s="59"/>
      <c r="H393" s="4"/>
      <c r="I393" s="4"/>
      <c r="J393" s="4"/>
      <c r="K393" s="4"/>
      <c r="L393" s="4"/>
      <c r="N393" s="4"/>
    </row>
    <row r="394" spans="1:14" s="3" customFormat="1" x14ac:dyDescent="0.2">
      <c r="A394" s="59"/>
      <c r="B394" s="59"/>
      <c r="C394" s="59"/>
      <c r="D394" s="59"/>
      <c r="E394" s="59"/>
      <c r="H394" s="4"/>
      <c r="I394" s="4"/>
      <c r="J394" s="4"/>
      <c r="K394" s="4"/>
      <c r="L394" s="4"/>
      <c r="N394" s="4"/>
    </row>
    <row r="395" spans="1:14" s="3" customFormat="1" x14ac:dyDescent="0.2">
      <c r="A395" s="59"/>
      <c r="B395" s="59"/>
      <c r="C395" s="59"/>
      <c r="D395" s="59"/>
      <c r="E395" s="59"/>
      <c r="H395" s="4"/>
      <c r="I395" s="4"/>
      <c r="J395" s="4"/>
      <c r="K395" s="4"/>
      <c r="L395" s="4"/>
      <c r="N395" s="4"/>
    </row>
    <row r="396" spans="1:14" s="3" customFormat="1" x14ac:dyDescent="0.2">
      <c r="A396" s="59"/>
      <c r="B396" s="59"/>
      <c r="C396" s="59"/>
      <c r="D396" s="59"/>
      <c r="E396" s="59"/>
      <c r="H396" s="4"/>
      <c r="I396" s="4"/>
      <c r="J396" s="4"/>
      <c r="K396" s="4"/>
      <c r="L396" s="4"/>
      <c r="N396" s="4"/>
    </row>
    <row r="397" spans="1:14" s="3" customFormat="1" x14ac:dyDescent="0.2">
      <c r="A397" s="59"/>
      <c r="B397" s="59"/>
      <c r="C397" s="59"/>
      <c r="D397" s="59"/>
      <c r="E397" s="59"/>
      <c r="H397" s="4"/>
      <c r="I397" s="4"/>
      <c r="J397" s="4"/>
      <c r="K397" s="4"/>
      <c r="L397" s="4"/>
      <c r="N397" s="4"/>
    </row>
    <row r="398" spans="1:14" s="3" customFormat="1" x14ac:dyDescent="0.2">
      <c r="A398" s="59"/>
      <c r="B398" s="59"/>
      <c r="C398" s="59"/>
      <c r="D398" s="59"/>
      <c r="E398" s="59"/>
      <c r="H398" s="4"/>
      <c r="I398" s="4"/>
      <c r="J398" s="4"/>
      <c r="K398" s="4"/>
      <c r="L398" s="4"/>
      <c r="N398" s="4"/>
    </row>
    <row r="399" spans="1:14" s="3" customFormat="1" x14ac:dyDescent="0.2">
      <c r="A399" s="59"/>
      <c r="B399" s="59"/>
      <c r="C399" s="59"/>
      <c r="D399" s="59"/>
      <c r="E399" s="59"/>
      <c r="H399" s="4"/>
      <c r="I399" s="4"/>
      <c r="J399" s="4"/>
      <c r="K399" s="4"/>
      <c r="L399" s="4"/>
      <c r="N399" s="4"/>
    </row>
    <row r="400" spans="1:14" s="3" customFormat="1" x14ac:dyDescent="0.2">
      <c r="A400" s="59"/>
      <c r="B400" s="59"/>
      <c r="C400" s="59"/>
      <c r="D400" s="59"/>
      <c r="E400" s="59"/>
      <c r="H400" s="4"/>
      <c r="I400" s="4"/>
      <c r="J400" s="4"/>
      <c r="K400" s="4"/>
      <c r="L400" s="4"/>
      <c r="N400" s="4"/>
    </row>
    <row r="401" spans="1:14" s="3" customFormat="1" x14ac:dyDescent="0.2">
      <c r="A401" s="59"/>
      <c r="B401" s="59"/>
      <c r="C401" s="59"/>
      <c r="D401" s="59"/>
      <c r="E401" s="59"/>
      <c r="H401" s="4"/>
      <c r="I401" s="4"/>
      <c r="J401" s="4"/>
      <c r="K401" s="4"/>
      <c r="L401" s="4"/>
      <c r="N401" s="4"/>
    </row>
    <row r="402" spans="1:14" s="3" customFormat="1" x14ac:dyDescent="0.2">
      <c r="A402" s="59"/>
      <c r="B402" s="59"/>
      <c r="C402" s="59"/>
      <c r="D402" s="59"/>
      <c r="E402" s="59"/>
      <c r="H402" s="4"/>
      <c r="I402" s="4"/>
      <c r="J402" s="4"/>
      <c r="K402" s="4"/>
      <c r="L402" s="4"/>
      <c r="N402" s="4"/>
    </row>
    <row r="403" spans="1:14" s="3" customFormat="1" x14ac:dyDescent="0.2">
      <c r="A403" s="59"/>
      <c r="B403" s="59"/>
      <c r="C403" s="59"/>
      <c r="D403" s="59"/>
      <c r="E403" s="59"/>
      <c r="H403" s="4"/>
      <c r="I403" s="4"/>
      <c r="J403" s="4"/>
      <c r="K403" s="4"/>
      <c r="L403" s="4"/>
      <c r="N403" s="4"/>
    </row>
    <row r="404" spans="1:14" s="3" customFormat="1" x14ac:dyDescent="0.2">
      <c r="A404" s="59"/>
      <c r="B404" s="59"/>
      <c r="C404" s="59"/>
      <c r="D404" s="59"/>
      <c r="E404" s="59"/>
      <c r="H404" s="4"/>
      <c r="I404" s="4"/>
      <c r="J404" s="4"/>
      <c r="K404" s="4"/>
      <c r="L404" s="4"/>
      <c r="N404" s="4"/>
    </row>
    <row r="405" spans="1:14" s="3" customFormat="1" x14ac:dyDescent="0.2">
      <c r="A405" s="59"/>
      <c r="B405" s="59"/>
      <c r="C405" s="59"/>
      <c r="D405" s="59"/>
      <c r="E405" s="59"/>
      <c r="H405" s="4"/>
      <c r="I405" s="4"/>
      <c r="J405" s="4"/>
      <c r="K405" s="4"/>
      <c r="L405" s="4"/>
      <c r="N405" s="4"/>
    </row>
    <row r="406" spans="1:14" s="3" customFormat="1" x14ac:dyDescent="0.2">
      <c r="A406" s="59"/>
      <c r="B406" s="59"/>
      <c r="C406" s="59"/>
      <c r="D406" s="59"/>
      <c r="E406" s="59"/>
      <c r="H406" s="4"/>
      <c r="I406" s="4"/>
      <c r="J406" s="4"/>
      <c r="K406" s="4"/>
      <c r="L406" s="4"/>
      <c r="N406" s="4"/>
    </row>
    <row r="407" spans="1:14" s="3" customFormat="1" x14ac:dyDescent="0.2">
      <c r="A407" s="59"/>
      <c r="B407" s="59"/>
      <c r="C407" s="59"/>
      <c r="D407" s="59"/>
      <c r="E407" s="59"/>
      <c r="H407" s="4"/>
      <c r="I407" s="4"/>
      <c r="J407" s="4"/>
      <c r="K407" s="4"/>
      <c r="L407" s="4"/>
      <c r="N407" s="4"/>
    </row>
    <row r="408" spans="1:14" s="3" customFormat="1" x14ac:dyDescent="0.2">
      <c r="A408" s="59"/>
      <c r="B408" s="59"/>
      <c r="C408" s="59"/>
      <c r="D408" s="59"/>
      <c r="E408" s="59"/>
      <c r="H408" s="4"/>
      <c r="I408" s="4"/>
      <c r="J408" s="4"/>
      <c r="K408" s="4"/>
      <c r="L408" s="4"/>
      <c r="N408" s="4"/>
    </row>
    <row r="409" spans="1:14" s="3" customFormat="1" x14ac:dyDescent="0.2">
      <c r="A409" s="59"/>
      <c r="B409" s="59"/>
      <c r="C409" s="59"/>
      <c r="D409" s="59"/>
      <c r="E409" s="59"/>
      <c r="H409" s="4"/>
      <c r="I409" s="4"/>
      <c r="J409" s="4"/>
      <c r="K409" s="4"/>
      <c r="L409" s="4"/>
      <c r="N409" s="4"/>
    </row>
    <row r="410" spans="1:14" s="3" customFormat="1" x14ac:dyDescent="0.2">
      <c r="A410" s="59"/>
      <c r="B410" s="59"/>
      <c r="C410" s="59"/>
      <c r="D410" s="59"/>
      <c r="E410" s="59"/>
      <c r="H410" s="4"/>
      <c r="I410" s="4"/>
      <c r="J410" s="4"/>
      <c r="K410" s="4"/>
      <c r="L410" s="4"/>
      <c r="N410" s="4"/>
    </row>
    <row r="411" spans="1:14" s="3" customFormat="1" x14ac:dyDescent="0.2">
      <c r="A411" s="59"/>
      <c r="B411" s="59"/>
      <c r="C411" s="59"/>
      <c r="D411" s="59"/>
      <c r="E411" s="59"/>
      <c r="H411" s="4"/>
      <c r="I411" s="4"/>
      <c r="J411" s="4"/>
      <c r="K411" s="4"/>
      <c r="L411" s="4"/>
      <c r="N411" s="4"/>
    </row>
    <row r="412" spans="1:14" s="3" customFormat="1" x14ac:dyDescent="0.2">
      <c r="A412" s="59"/>
      <c r="B412" s="59"/>
      <c r="C412" s="59"/>
      <c r="D412" s="59"/>
      <c r="E412" s="59"/>
      <c r="H412" s="4"/>
      <c r="I412" s="4"/>
      <c r="J412" s="4"/>
      <c r="K412" s="4"/>
      <c r="L412" s="4"/>
      <c r="N412" s="4"/>
    </row>
    <row r="413" spans="1:14" s="3" customFormat="1" x14ac:dyDescent="0.2">
      <c r="A413" s="59"/>
      <c r="B413" s="59"/>
      <c r="C413" s="59"/>
      <c r="D413" s="59"/>
      <c r="E413" s="59"/>
      <c r="H413" s="4"/>
      <c r="I413" s="4"/>
      <c r="J413" s="4"/>
      <c r="K413" s="4"/>
      <c r="L413" s="4"/>
      <c r="N413" s="4"/>
    </row>
    <row r="414" spans="1:14" s="3" customFormat="1" x14ac:dyDescent="0.2">
      <c r="A414" s="59"/>
      <c r="B414" s="59"/>
      <c r="C414" s="59"/>
      <c r="D414" s="59"/>
      <c r="E414" s="59"/>
      <c r="H414" s="4"/>
      <c r="I414" s="4"/>
      <c r="J414" s="4"/>
      <c r="K414" s="4"/>
      <c r="L414" s="4"/>
      <c r="N414" s="4"/>
    </row>
    <row r="415" spans="1:14" s="3" customFormat="1" x14ac:dyDescent="0.2">
      <c r="A415" s="59"/>
      <c r="B415" s="59"/>
      <c r="C415" s="59"/>
      <c r="D415" s="59"/>
      <c r="E415" s="59"/>
      <c r="H415" s="4"/>
      <c r="I415" s="4"/>
      <c r="J415" s="4"/>
      <c r="K415" s="4"/>
      <c r="L415" s="4"/>
      <c r="N415" s="4"/>
    </row>
    <row r="416" spans="1:14" s="3" customFormat="1" x14ac:dyDescent="0.2">
      <c r="A416" s="59"/>
      <c r="B416" s="59"/>
      <c r="C416" s="59"/>
      <c r="D416" s="59"/>
      <c r="E416" s="59"/>
      <c r="H416" s="4"/>
      <c r="I416" s="4"/>
      <c r="J416" s="4"/>
      <c r="K416" s="4"/>
      <c r="L416" s="4"/>
      <c r="N416" s="4"/>
    </row>
  </sheetData>
  <mergeCells count="3">
    <mergeCell ref="A177:F177"/>
    <mergeCell ref="A1:O1"/>
    <mergeCell ref="A2:O2"/>
  </mergeCells>
  <phoneticPr fontId="0" type="noConversion"/>
  <printOptions horizontalCentered="1"/>
  <pageMargins left="0.19685039370078741" right="0.19685039370078741" top="0.39370078740157483" bottom="0.23622047244094491" header="0.31496062992125984" footer="0.19685039370078741"/>
  <pageSetup paperSize="9" scale="74" firstPageNumber="2" orientation="landscape" useFirstPageNumber="1" r:id="rId1"/>
  <headerFooter alignWithMargins="0">
    <oddFooter>&amp;R&amp;P</oddFooter>
  </headerFooter>
  <rowBreaks count="2" manualBreakCount="2">
    <brk id="111" max="10" man="1"/>
    <brk id="17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4"/>
  <sheetViews>
    <sheetView zoomScaleNormal="100" workbookViewId="0">
      <pane ySplit="2" topLeftCell="A3" activePane="bottomLeft" state="frozen"/>
      <selection pane="bottomLeft" activeCell="J60" sqref="J60"/>
    </sheetView>
  </sheetViews>
  <sheetFormatPr defaultColWidth="11.42578125" defaultRowHeight="12.75" x14ac:dyDescent="0.2"/>
  <cols>
    <col min="1" max="1" width="4.140625" style="80" customWidth="1"/>
    <col min="2" max="2" width="4.28515625" style="80" customWidth="1"/>
    <col min="3" max="3" width="6.140625" style="80" customWidth="1"/>
    <col min="4" max="4" width="5.5703125" style="90" customWidth="1"/>
    <col min="5" max="5" width="53" customWidth="1"/>
    <col min="6" max="6" width="16" customWidth="1"/>
    <col min="7" max="7" width="14.85546875" style="212" customWidth="1"/>
    <col min="8" max="8" width="10.140625" style="210" customWidth="1"/>
    <col min="9" max="9" width="14.42578125" style="210" customWidth="1"/>
    <col min="10" max="10" width="10.140625" style="210" customWidth="1"/>
    <col min="11" max="11" width="14.85546875" style="210" customWidth="1"/>
    <col min="12" max="12" width="9.7109375" customWidth="1"/>
    <col min="13" max="13" width="14.85546875" style="210" customWidth="1"/>
    <col min="14" max="14" width="9.7109375" customWidth="1"/>
    <col min="15" max="15" width="11.7109375" bestFit="1" customWidth="1"/>
  </cols>
  <sheetData>
    <row r="1" spans="1:16" s="3" customFormat="1" ht="23.25" customHeight="1" x14ac:dyDescent="0.2">
      <c r="A1" s="297" t="s">
        <v>70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spans="1:16" s="3" customFormat="1" ht="27" customHeight="1" x14ac:dyDescent="0.2">
      <c r="A2" s="50" t="s">
        <v>151</v>
      </c>
      <c r="B2" s="50" t="s">
        <v>152</v>
      </c>
      <c r="C2" s="50" t="s">
        <v>153</v>
      </c>
      <c r="D2" s="50" t="s">
        <v>154</v>
      </c>
      <c r="E2" s="44" t="s">
        <v>150</v>
      </c>
      <c r="F2" s="237" t="s">
        <v>255</v>
      </c>
      <c r="G2" s="273" t="s">
        <v>241</v>
      </c>
      <c r="H2" s="238" t="s">
        <v>242</v>
      </c>
      <c r="I2" s="237" t="s">
        <v>256</v>
      </c>
      <c r="J2" s="238" t="s">
        <v>244</v>
      </c>
      <c r="K2" s="237" t="s">
        <v>243</v>
      </c>
      <c r="L2" s="238" t="s">
        <v>245</v>
      </c>
      <c r="M2" s="237" t="s">
        <v>257</v>
      </c>
      <c r="N2" s="238" t="s">
        <v>258</v>
      </c>
    </row>
    <row r="3" spans="1:16" s="3" customFormat="1" ht="16.5" customHeight="1" x14ac:dyDescent="0.2">
      <c r="A3" s="58">
        <v>3</v>
      </c>
      <c r="B3" s="59"/>
      <c r="C3" s="59"/>
      <c r="D3" s="124"/>
      <c r="E3" s="125" t="s">
        <v>37</v>
      </c>
      <c r="F3" s="254">
        <f>F4+F14+F46+F51+F58+F62+F65</f>
        <v>295305776.58000004</v>
      </c>
      <c r="G3" s="1">
        <f>G4+G14+G46+G51+G58+G62+G65</f>
        <v>328076588</v>
      </c>
      <c r="H3" s="91">
        <f t="shared" ref="H3:H25" si="0">G3/F3*100</f>
        <v>111.09724699581763</v>
      </c>
      <c r="I3" s="1">
        <f>I4+I14+I46+I51+I58+I62+I65</f>
        <v>437320820</v>
      </c>
      <c r="J3" s="91">
        <f t="shared" ref="J3:J37" si="1">I3/G3*100</f>
        <v>133.2983931178899</v>
      </c>
      <c r="K3" s="1">
        <f>K4+K14+K46+K51+K58+K62+K65</f>
        <v>408966764</v>
      </c>
      <c r="L3" s="91">
        <f t="shared" ref="L3:L37" si="2">K3/I3*100</f>
        <v>93.516417535300505</v>
      </c>
      <c r="M3" s="1">
        <f>M4+M14+M46+M51+M58+M62+M65</f>
        <v>433079035</v>
      </c>
      <c r="N3" s="91">
        <f t="shared" ref="N3:N37" si="3">M3/K3*100</f>
        <v>105.89589989273553</v>
      </c>
    </row>
    <row r="4" spans="1:16" s="3" customFormat="1" ht="12" customHeight="1" x14ac:dyDescent="0.2">
      <c r="A4" s="75"/>
      <c r="B4" s="76">
        <v>31</v>
      </c>
      <c r="C4" s="76"/>
      <c r="D4" s="77"/>
      <c r="E4" s="77" t="s">
        <v>38</v>
      </c>
      <c r="F4" s="254">
        <f t="shared" ref="F4:G4" si="4">F5+F9+F11</f>
        <v>8836903.959999999</v>
      </c>
      <c r="G4" s="1">
        <f t="shared" si="4"/>
        <v>11418835</v>
      </c>
      <c r="H4" s="91">
        <f t="shared" si="0"/>
        <v>129.21759760756754</v>
      </c>
      <c r="I4" s="1">
        <f t="shared" ref="I4" si="5">I5+I9+I11</f>
        <v>12406215</v>
      </c>
      <c r="J4" s="91">
        <f t="shared" si="1"/>
        <v>108.64694165385522</v>
      </c>
      <c r="K4" s="1">
        <f t="shared" ref="K4" si="6">K5+K9+K11</f>
        <v>13605810</v>
      </c>
      <c r="L4" s="91">
        <f t="shared" si="2"/>
        <v>109.66930687562646</v>
      </c>
      <c r="M4" s="1">
        <f t="shared" ref="M4" si="7">M5+M9+M11</f>
        <v>14941415</v>
      </c>
      <c r="N4" s="91">
        <f t="shared" si="3"/>
        <v>109.8164313627781</v>
      </c>
    </row>
    <row r="5" spans="1:16" s="3" customFormat="1" x14ac:dyDescent="0.2">
      <c r="A5" s="75"/>
      <c r="B5" s="76"/>
      <c r="C5" s="76">
        <v>311</v>
      </c>
      <c r="D5" s="77"/>
      <c r="E5" s="77" t="s">
        <v>85</v>
      </c>
      <c r="F5" s="255">
        <f t="shared" ref="F5" si="8">SUM(F6:F8)</f>
        <v>7057371.6099999994</v>
      </c>
      <c r="G5" s="92">
        <f t="shared" ref="G5" si="9">SUM(G6:G8)</f>
        <v>9021720</v>
      </c>
      <c r="H5" s="91">
        <f t="shared" si="0"/>
        <v>127.8339939931263</v>
      </c>
      <c r="I5" s="92">
        <f t="shared" ref="I5" si="10">SUM(I6:I8)</f>
        <v>9787100</v>
      </c>
      <c r="J5" s="91">
        <f t="shared" si="1"/>
        <v>108.48374811011648</v>
      </c>
      <c r="K5" s="92">
        <f t="shared" ref="K5" si="11">SUM(K6:K8)</f>
        <v>10748010</v>
      </c>
      <c r="L5" s="91">
        <f t="shared" si="2"/>
        <v>109.81812794392619</v>
      </c>
      <c r="M5" s="92">
        <f t="shared" ref="M5" si="12">SUM(M6:M8)</f>
        <v>11818210</v>
      </c>
      <c r="N5" s="91">
        <f t="shared" si="3"/>
        <v>109.95719207555632</v>
      </c>
    </row>
    <row r="6" spans="1:16" s="35" customFormat="1" x14ac:dyDescent="0.2">
      <c r="A6" s="78"/>
      <c r="B6" s="78"/>
      <c r="C6" s="78"/>
      <c r="D6" s="79">
        <v>3111</v>
      </c>
      <c r="E6" s="79" t="s">
        <v>39</v>
      </c>
      <c r="F6" s="230">
        <v>6983506.5899999999</v>
      </c>
      <c r="G6" s="4">
        <v>8829720</v>
      </c>
      <c r="H6" s="227">
        <f t="shared" si="0"/>
        <v>126.43676763538359</v>
      </c>
      <c r="I6" s="4">
        <v>9577000</v>
      </c>
      <c r="J6" s="227">
        <f t="shared" si="1"/>
        <v>108.46323552728738</v>
      </c>
      <c r="K6" s="4">
        <v>10518000</v>
      </c>
      <c r="L6" s="227">
        <f t="shared" si="2"/>
        <v>109.82562389057115</v>
      </c>
      <c r="M6" s="4">
        <v>11566300</v>
      </c>
      <c r="N6" s="227">
        <f t="shared" si="3"/>
        <v>109.96672371173226</v>
      </c>
    </row>
    <row r="7" spans="1:16" s="35" customFormat="1" x14ac:dyDescent="0.2">
      <c r="A7" s="78"/>
      <c r="B7" s="78"/>
      <c r="C7" s="78"/>
      <c r="D7" s="79">
        <v>3112</v>
      </c>
      <c r="E7" s="79" t="s">
        <v>133</v>
      </c>
      <c r="F7" s="230">
        <v>10997.97</v>
      </c>
      <c r="G7" s="4">
        <v>46000</v>
      </c>
      <c r="H7" s="227">
        <f t="shared" si="0"/>
        <v>418.25900598019462</v>
      </c>
      <c r="I7" s="4">
        <v>50100</v>
      </c>
      <c r="J7" s="227">
        <f t="shared" si="1"/>
        <v>108.91304347826087</v>
      </c>
      <c r="K7" s="4">
        <v>54610</v>
      </c>
      <c r="L7" s="227">
        <f t="shared" si="2"/>
        <v>109.00199600798403</v>
      </c>
      <c r="M7" s="4">
        <v>59570</v>
      </c>
      <c r="N7" s="227">
        <f t="shared" si="3"/>
        <v>109.08258560703167</v>
      </c>
      <c r="P7" s="95"/>
    </row>
    <row r="8" spans="1:16" s="35" customFormat="1" x14ac:dyDescent="0.2">
      <c r="A8" s="78"/>
      <c r="B8" s="78"/>
      <c r="C8" s="78"/>
      <c r="D8" s="79">
        <v>3113</v>
      </c>
      <c r="E8" s="79" t="s">
        <v>40</v>
      </c>
      <c r="F8" s="230">
        <v>62867.05</v>
      </c>
      <c r="G8" s="4">
        <v>146000</v>
      </c>
      <c r="H8" s="227">
        <f t="shared" si="0"/>
        <v>232.23612369277706</v>
      </c>
      <c r="I8" s="4">
        <v>160000</v>
      </c>
      <c r="J8" s="227">
        <f t="shared" si="1"/>
        <v>109.58904109589041</v>
      </c>
      <c r="K8" s="4">
        <v>175400</v>
      </c>
      <c r="L8" s="227">
        <f t="shared" si="2"/>
        <v>109.625</v>
      </c>
      <c r="M8" s="4">
        <v>192340</v>
      </c>
      <c r="N8" s="227">
        <f t="shared" si="3"/>
        <v>109.65792474344356</v>
      </c>
    </row>
    <row r="9" spans="1:16" s="3" customFormat="1" x14ac:dyDescent="0.2">
      <c r="A9" s="75"/>
      <c r="B9" s="80"/>
      <c r="C9" s="76">
        <v>312</v>
      </c>
      <c r="D9" s="81"/>
      <c r="E9" s="81" t="s">
        <v>41</v>
      </c>
      <c r="F9" s="252">
        <f t="shared" ref="F9:M9" si="13">F10</f>
        <v>628166.93999999994</v>
      </c>
      <c r="G9" s="223">
        <f t="shared" si="13"/>
        <v>833740</v>
      </c>
      <c r="H9" s="91">
        <f t="shared" si="0"/>
        <v>132.72586424239392</v>
      </c>
      <c r="I9" s="223">
        <f t="shared" si="13"/>
        <v>899120</v>
      </c>
      <c r="J9" s="91">
        <f t="shared" si="1"/>
        <v>107.84177321467124</v>
      </c>
      <c r="K9" s="223">
        <f t="shared" si="13"/>
        <v>971025</v>
      </c>
      <c r="L9" s="91">
        <f t="shared" si="2"/>
        <v>107.99726399145833</v>
      </c>
      <c r="M9" s="223">
        <f t="shared" si="13"/>
        <v>1050130</v>
      </c>
      <c r="N9" s="91">
        <f t="shared" si="3"/>
        <v>108.14654617543317</v>
      </c>
    </row>
    <row r="10" spans="1:16" s="35" customFormat="1" x14ac:dyDescent="0.2">
      <c r="A10" s="78"/>
      <c r="B10" s="78"/>
      <c r="C10" s="78"/>
      <c r="D10" s="79">
        <v>3121</v>
      </c>
      <c r="E10" s="79" t="s">
        <v>41</v>
      </c>
      <c r="F10" s="230">
        <v>628166.93999999994</v>
      </c>
      <c r="G10" s="4">
        <v>833740</v>
      </c>
      <c r="H10" s="91">
        <f t="shared" si="0"/>
        <v>132.72586424239392</v>
      </c>
      <c r="I10" s="4">
        <v>899120</v>
      </c>
      <c r="J10" s="91">
        <f t="shared" si="1"/>
        <v>107.84177321467124</v>
      </c>
      <c r="K10" s="4">
        <v>971025</v>
      </c>
      <c r="L10" s="91">
        <f t="shared" si="2"/>
        <v>107.99726399145833</v>
      </c>
      <c r="M10" s="4">
        <v>1050130</v>
      </c>
      <c r="N10" s="91">
        <f t="shared" si="3"/>
        <v>108.14654617543317</v>
      </c>
    </row>
    <row r="11" spans="1:16" s="3" customFormat="1" x14ac:dyDescent="0.2">
      <c r="A11" s="75"/>
      <c r="B11" s="80"/>
      <c r="C11" s="76">
        <v>313</v>
      </c>
      <c r="D11" s="81"/>
      <c r="E11" s="81" t="s">
        <v>42</v>
      </c>
      <c r="F11" s="252">
        <f>F12+F13</f>
        <v>1151365.4099999999</v>
      </c>
      <c r="G11" s="223">
        <f>G12+G13</f>
        <v>1563375</v>
      </c>
      <c r="H11" s="91">
        <f t="shared" si="0"/>
        <v>135.78443354486393</v>
      </c>
      <c r="I11" s="223">
        <f>I12+I13</f>
        <v>1719995</v>
      </c>
      <c r="J11" s="91">
        <f t="shared" si="1"/>
        <v>110.0180698808667</v>
      </c>
      <c r="K11" s="223">
        <f>K12+K13</f>
        <v>1886775</v>
      </c>
      <c r="L11" s="91">
        <f t="shared" si="2"/>
        <v>109.69653981552273</v>
      </c>
      <c r="M11" s="223">
        <f>M12+M13</f>
        <v>2073075</v>
      </c>
      <c r="N11" s="91">
        <f t="shared" si="3"/>
        <v>109.87399133441984</v>
      </c>
    </row>
    <row r="12" spans="1:16" s="35" customFormat="1" x14ac:dyDescent="0.2">
      <c r="A12" s="78"/>
      <c r="B12" s="78"/>
      <c r="C12" s="78"/>
      <c r="D12" s="79">
        <v>3132</v>
      </c>
      <c r="E12" s="79" t="s">
        <v>142</v>
      </c>
      <c r="F12" s="230">
        <v>1151357.78</v>
      </c>
      <c r="G12" s="4">
        <v>1563375</v>
      </c>
      <c r="H12" s="227">
        <f t="shared" si="0"/>
        <v>135.78533338264322</v>
      </c>
      <c r="I12" s="4">
        <v>1719995</v>
      </c>
      <c r="J12" s="227">
        <f t="shared" si="1"/>
        <v>110.0180698808667</v>
      </c>
      <c r="K12" s="4">
        <v>1886775</v>
      </c>
      <c r="L12" s="227">
        <f t="shared" si="2"/>
        <v>109.69653981552273</v>
      </c>
      <c r="M12" s="4">
        <v>2073075</v>
      </c>
      <c r="N12" s="227">
        <f t="shared" si="3"/>
        <v>109.87399133441984</v>
      </c>
    </row>
    <row r="13" spans="1:16" s="35" customFormat="1" x14ac:dyDescent="0.2">
      <c r="A13" s="78"/>
      <c r="B13" s="78"/>
      <c r="C13" s="78"/>
      <c r="D13" s="79">
        <v>3133</v>
      </c>
      <c r="E13" s="79" t="s">
        <v>259</v>
      </c>
      <c r="F13" s="230">
        <v>7.63</v>
      </c>
      <c r="G13" s="4">
        <v>0</v>
      </c>
      <c r="H13" s="227">
        <f t="shared" si="0"/>
        <v>0</v>
      </c>
      <c r="I13" s="4">
        <v>0</v>
      </c>
      <c r="J13" s="227" t="s">
        <v>120</v>
      </c>
      <c r="K13" s="4">
        <v>0</v>
      </c>
      <c r="L13" s="227" t="s">
        <v>120</v>
      </c>
      <c r="M13" s="4">
        <v>0</v>
      </c>
      <c r="N13" s="227" t="s">
        <v>120</v>
      </c>
    </row>
    <row r="14" spans="1:16" s="3" customFormat="1" ht="12.75" customHeight="1" x14ac:dyDescent="0.2">
      <c r="A14" s="75"/>
      <c r="B14" s="75">
        <v>32</v>
      </c>
      <c r="C14" s="80"/>
      <c r="D14" s="81"/>
      <c r="E14" s="103" t="s">
        <v>3</v>
      </c>
      <c r="F14" s="252">
        <f>F15+F20+F26+F36+F38</f>
        <v>133031046.00000001</v>
      </c>
      <c r="G14" s="223">
        <f>G15+G20+G26+G36+G38</f>
        <v>136563375</v>
      </c>
      <c r="H14" s="91">
        <f t="shared" si="0"/>
        <v>102.65526665106428</v>
      </c>
      <c r="I14" s="223">
        <f>I15+I20+I26+I36+I38</f>
        <v>150895131</v>
      </c>
      <c r="J14" s="91">
        <f t="shared" si="1"/>
        <v>110.49458246034121</v>
      </c>
      <c r="K14" s="223">
        <f>K15+K20+K26+K36+K38</f>
        <v>178785609</v>
      </c>
      <c r="L14" s="91">
        <f t="shared" si="2"/>
        <v>118.48335185845062</v>
      </c>
      <c r="M14" s="223">
        <f>M15+M20+M26+M36+M38</f>
        <v>165502480</v>
      </c>
      <c r="N14" s="91">
        <f t="shared" si="3"/>
        <v>92.570358948745152</v>
      </c>
    </row>
    <row r="15" spans="1:16" s="3" customFormat="1" x14ac:dyDescent="0.2">
      <c r="A15" s="75"/>
      <c r="B15" s="80"/>
      <c r="C15" s="75">
        <v>321</v>
      </c>
      <c r="D15" s="81"/>
      <c r="E15" s="103" t="s">
        <v>7</v>
      </c>
      <c r="F15" s="252">
        <f t="shared" ref="F15:G15" si="14">F16+F17+F18+F19</f>
        <v>522546.30000000005</v>
      </c>
      <c r="G15" s="223">
        <f t="shared" si="14"/>
        <v>610620</v>
      </c>
      <c r="H15" s="91">
        <f t="shared" si="0"/>
        <v>116.85471698871469</v>
      </c>
      <c r="I15" s="223">
        <f t="shared" ref="I15" si="15">I16+I17+I18+I19</f>
        <v>610180</v>
      </c>
      <c r="J15" s="91">
        <f t="shared" si="1"/>
        <v>99.927942091644567</v>
      </c>
      <c r="K15" s="223">
        <f t="shared" ref="K15" si="16">K16+K17+K18+K19</f>
        <v>637680</v>
      </c>
      <c r="L15" s="91">
        <f t="shared" si="2"/>
        <v>104.50686682618245</v>
      </c>
      <c r="M15" s="223">
        <f t="shared" ref="M15" si="17">M16+M17+M18+M19</f>
        <v>670130</v>
      </c>
      <c r="N15" s="91">
        <f t="shared" si="3"/>
        <v>105.08875925228955</v>
      </c>
    </row>
    <row r="16" spans="1:16" s="35" customFormat="1" x14ac:dyDescent="0.2">
      <c r="A16" s="78"/>
      <c r="B16" s="78"/>
      <c r="C16" s="78"/>
      <c r="D16" s="79">
        <v>3211</v>
      </c>
      <c r="E16" s="104" t="s">
        <v>43</v>
      </c>
      <c r="F16" s="230">
        <v>163523.45000000001</v>
      </c>
      <c r="G16" s="4">
        <v>195450</v>
      </c>
      <c r="H16" s="227">
        <f t="shared" si="0"/>
        <v>119.52414164451642</v>
      </c>
      <c r="I16" s="4">
        <v>172000</v>
      </c>
      <c r="J16" s="227">
        <f t="shared" si="1"/>
        <v>88.002046559222308</v>
      </c>
      <c r="K16" s="4">
        <v>171000</v>
      </c>
      <c r="L16" s="227">
        <f t="shared" si="2"/>
        <v>99.418604651162795</v>
      </c>
      <c r="M16" s="4">
        <v>174000</v>
      </c>
      <c r="N16" s="227">
        <f t="shared" si="3"/>
        <v>101.75438596491229</v>
      </c>
    </row>
    <row r="17" spans="1:14" s="35" customFormat="1" ht="13.5" customHeight="1" x14ac:dyDescent="0.2">
      <c r="A17" s="78"/>
      <c r="B17" s="78"/>
      <c r="C17" s="78"/>
      <c r="D17" s="79">
        <v>3212</v>
      </c>
      <c r="E17" s="104" t="s">
        <v>44</v>
      </c>
      <c r="F17" s="230">
        <v>262448.26</v>
      </c>
      <c r="G17" s="4">
        <v>290190</v>
      </c>
      <c r="H17" s="227">
        <f t="shared" si="0"/>
        <v>110.5703653741122</v>
      </c>
      <c r="I17" s="4">
        <v>315800</v>
      </c>
      <c r="J17" s="227">
        <f t="shared" si="1"/>
        <v>108.82525242082772</v>
      </c>
      <c r="K17" s="4">
        <v>340300</v>
      </c>
      <c r="L17" s="227">
        <f t="shared" si="2"/>
        <v>107.75807473084231</v>
      </c>
      <c r="M17" s="4">
        <v>367750</v>
      </c>
      <c r="N17" s="227">
        <f t="shared" si="3"/>
        <v>108.06641198942111</v>
      </c>
    </row>
    <row r="18" spans="1:14" s="35" customFormat="1" x14ac:dyDescent="0.2">
      <c r="A18" s="78"/>
      <c r="B18" s="78"/>
      <c r="C18" s="78"/>
      <c r="D18" s="43" t="s">
        <v>5</v>
      </c>
      <c r="E18" s="104" t="s">
        <v>6</v>
      </c>
      <c r="F18" s="230">
        <v>94541.01</v>
      </c>
      <c r="G18" s="4">
        <v>117000</v>
      </c>
      <c r="H18" s="227">
        <f t="shared" si="0"/>
        <v>123.75581771339232</v>
      </c>
      <c r="I18" s="4">
        <v>113000</v>
      </c>
      <c r="J18" s="227">
        <f t="shared" si="1"/>
        <v>96.581196581196579</v>
      </c>
      <c r="K18" s="4">
        <v>117000</v>
      </c>
      <c r="L18" s="227">
        <f t="shared" si="2"/>
        <v>103.53982300884957</v>
      </c>
      <c r="M18" s="4">
        <v>119000</v>
      </c>
      <c r="N18" s="227">
        <f t="shared" si="3"/>
        <v>101.7094017094017</v>
      </c>
    </row>
    <row r="19" spans="1:14" s="35" customFormat="1" x14ac:dyDescent="0.2">
      <c r="A19" s="78"/>
      <c r="B19" s="78"/>
      <c r="C19" s="78"/>
      <c r="D19" s="43">
        <v>3214</v>
      </c>
      <c r="E19" s="104" t="s">
        <v>86</v>
      </c>
      <c r="F19" s="230">
        <v>2033.58</v>
      </c>
      <c r="G19" s="4">
        <v>7980</v>
      </c>
      <c r="H19" s="227">
        <f t="shared" si="0"/>
        <v>392.41141238603848</v>
      </c>
      <c r="I19" s="4">
        <v>9380</v>
      </c>
      <c r="J19" s="227">
        <f t="shared" si="1"/>
        <v>117.54385964912282</v>
      </c>
      <c r="K19" s="4">
        <v>9380</v>
      </c>
      <c r="L19" s="227">
        <f t="shared" si="2"/>
        <v>100</v>
      </c>
      <c r="M19" s="4">
        <v>9380</v>
      </c>
      <c r="N19" s="227">
        <f t="shared" si="3"/>
        <v>100</v>
      </c>
    </row>
    <row r="20" spans="1:14" s="3" customFormat="1" x14ac:dyDescent="0.2">
      <c r="A20" s="75"/>
      <c r="B20" s="80"/>
      <c r="C20" s="75">
        <v>322</v>
      </c>
      <c r="D20" s="82"/>
      <c r="E20" s="102" t="s">
        <v>45</v>
      </c>
      <c r="F20" s="252">
        <f t="shared" ref="F20" si="18">SUM(F21:F25)</f>
        <v>177179.02999999997</v>
      </c>
      <c r="G20" s="223">
        <f t="shared" ref="G20" si="19">SUM(G21:G25)</f>
        <v>208325</v>
      </c>
      <c r="H20" s="91">
        <f t="shared" si="0"/>
        <v>117.5788127974287</v>
      </c>
      <c r="I20" s="223">
        <f t="shared" ref="I20" si="20">SUM(I21:I25)</f>
        <v>239150</v>
      </c>
      <c r="J20" s="91">
        <f t="shared" si="1"/>
        <v>114.79659186367455</v>
      </c>
      <c r="K20" s="223">
        <f t="shared" ref="K20" si="21">SUM(K21:K25)</f>
        <v>239150</v>
      </c>
      <c r="L20" s="91">
        <f t="shared" si="2"/>
        <v>100</v>
      </c>
      <c r="M20" s="223">
        <f t="shared" ref="M20" si="22">SUM(M21:M25)</f>
        <v>239150</v>
      </c>
      <c r="N20" s="91">
        <f t="shared" si="3"/>
        <v>100</v>
      </c>
    </row>
    <row r="21" spans="1:14" s="35" customFormat="1" x14ac:dyDescent="0.2">
      <c r="A21" s="78"/>
      <c r="B21" s="78"/>
      <c r="C21" s="78"/>
      <c r="D21" s="43">
        <v>3221</v>
      </c>
      <c r="E21" s="79" t="s">
        <v>46</v>
      </c>
      <c r="F21" s="230">
        <v>115094.03</v>
      </c>
      <c r="G21" s="4">
        <v>109655</v>
      </c>
      <c r="H21" s="227">
        <f t="shared" si="0"/>
        <v>95.274272696854908</v>
      </c>
      <c r="I21" s="4">
        <v>127200</v>
      </c>
      <c r="J21" s="227">
        <f t="shared" si="1"/>
        <v>116.0001823902239</v>
      </c>
      <c r="K21" s="4">
        <v>127200</v>
      </c>
      <c r="L21" s="227">
        <f t="shared" si="2"/>
        <v>100</v>
      </c>
      <c r="M21" s="4">
        <v>127200</v>
      </c>
      <c r="N21" s="227">
        <f t="shared" si="3"/>
        <v>100</v>
      </c>
    </row>
    <row r="22" spans="1:14" s="35" customFormat="1" x14ac:dyDescent="0.2">
      <c r="A22" s="78"/>
      <c r="B22" s="78"/>
      <c r="C22" s="78"/>
      <c r="D22" s="43">
        <v>3223</v>
      </c>
      <c r="E22" s="79" t="s">
        <v>47</v>
      </c>
      <c r="F22" s="230">
        <v>43087.12</v>
      </c>
      <c r="G22" s="4">
        <v>60880</v>
      </c>
      <c r="H22" s="227">
        <f t="shared" si="0"/>
        <v>141.29512485401671</v>
      </c>
      <c r="I22" s="4">
        <v>76000</v>
      </c>
      <c r="J22" s="227">
        <f t="shared" si="1"/>
        <v>124.83574244415243</v>
      </c>
      <c r="K22" s="4">
        <v>76000</v>
      </c>
      <c r="L22" s="227">
        <f t="shared" si="2"/>
        <v>100</v>
      </c>
      <c r="M22" s="4">
        <v>76000</v>
      </c>
      <c r="N22" s="227">
        <f t="shared" si="3"/>
        <v>100</v>
      </c>
    </row>
    <row r="23" spans="1:14" s="35" customFormat="1" x14ac:dyDescent="0.2">
      <c r="A23" s="78"/>
      <c r="B23" s="78"/>
      <c r="C23" s="78"/>
      <c r="D23" s="43">
        <v>3224</v>
      </c>
      <c r="E23" s="43" t="s">
        <v>8</v>
      </c>
      <c r="F23" s="230">
        <v>1498.11</v>
      </c>
      <c r="G23" s="4">
        <v>4520</v>
      </c>
      <c r="H23" s="227">
        <f t="shared" si="0"/>
        <v>301.7134923336738</v>
      </c>
      <c r="I23" s="4">
        <v>3500</v>
      </c>
      <c r="J23" s="227">
        <f t="shared" si="1"/>
        <v>77.43362831858407</v>
      </c>
      <c r="K23" s="4">
        <v>3500</v>
      </c>
      <c r="L23" s="227">
        <f t="shared" si="2"/>
        <v>100</v>
      </c>
      <c r="M23" s="4">
        <v>3500</v>
      </c>
      <c r="N23" s="227">
        <f t="shared" si="3"/>
        <v>100</v>
      </c>
    </row>
    <row r="24" spans="1:14" s="35" customFormat="1" x14ac:dyDescent="0.2">
      <c r="A24" s="78"/>
      <c r="B24" s="78"/>
      <c r="C24" s="78"/>
      <c r="D24" s="43" t="s">
        <v>9</v>
      </c>
      <c r="E24" s="43" t="s">
        <v>10</v>
      </c>
      <c r="F24" s="230">
        <v>7565.47</v>
      </c>
      <c r="G24" s="4">
        <v>17000</v>
      </c>
      <c r="H24" s="227">
        <f t="shared" si="0"/>
        <v>224.70514059271926</v>
      </c>
      <c r="I24" s="4">
        <v>18450</v>
      </c>
      <c r="J24" s="227">
        <f t="shared" si="1"/>
        <v>108.52941176470587</v>
      </c>
      <c r="K24" s="4">
        <v>18450</v>
      </c>
      <c r="L24" s="227">
        <f t="shared" si="2"/>
        <v>100</v>
      </c>
      <c r="M24" s="4">
        <v>18450</v>
      </c>
      <c r="N24" s="227">
        <f t="shared" si="3"/>
        <v>100</v>
      </c>
    </row>
    <row r="25" spans="1:14" s="35" customFormat="1" x14ac:dyDescent="0.2">
      <c r="A25" s="78"/>
      <c r="B25" s="78"/>
      <c r="C25" s="78"/>
      <c r="D25" s="43">
        <v>3227</v>
      </c>
      <c r="E25" s="79" t="s">
        <v>87</v>
      </c>
      <c r="F25" s="230">
        <v>9934.2999999999993</v>
      </c>
      <c r="G25" s="4">
        <v>16270</v>
      </c>
      <c r="H25" s="227">
        <f t="shared" si="0"/>
        <v>163.77600837502393</v>
      </c>
      <c r="I25" s="4">
        <v>14000</v>
      </c>
      <c r="J25" s="227">
        <f t="shared" si="1"/>
        <v>86.047940995697601</v>
      </c>
      <c r="K25" s="4">
        <v>14000</v>
      </c>
      <c r="L25" s="227">
        <f t="shared" si="2"/>
        <v>100</v>
      </c>
      <c r="M25" s="4">
        <v>14000</v>
      </c>
      <c r="N25" s="227">
        <f t="shared" si="3"/>
        <v>100</v>
      </c>
    </row>
    <row r="26" spans="1:14" s="3" customFormat="1" x14ac:dyDescent="0.2">
      <c r="A26" s="80"/>
      <c r="B26" s="80"/>
      <c r="C26" s="75">
        <v>323</v>
      </c>
      <c r="D26" s="83"/>
      <c r="E26" s="102" t="s">
        <v>11</v>
      </c>
      <c r="F26" s="252">
        <f t="shared" ref="F26" si="23">SUM(F27:F35)</f>
        <v>4863318.93</v>
      </c>
      <c r="G26" s="223">
        <f t="shared" ref="G26" si="24">SUM(G27:G35)</f>
        <v>7766791</v>
      </c>
      <c r="H26" s="91">
        <f t="shared" ref="H26:H35" si="25">G26/F26*100</f>
        <v>159.70145309799784</v>
      </c>
      <c r="I26" s="223">
        <f t="shared" ref="I26" si="26">SUM(I27:I35)</f>
        <v>8657601</v>
      </c>
      <c r="J26" s="91">
        <f t="shared" si="1"/>
        <v>111.46947304234143</v>
      </c>
      <c r="K26" s="223">
        <f t="shared" ref="K26" si="27">SUM(K27:K35)</f>
        <v>7891979</v>
      </c>
      <c r="L26" s="91">
        <f t="shared" si="2"/>
        <v>91.156649515264093</v>
      </c>
      <c r="M26" s="223">
        <f t="shared" ref="M26" si="28">SUM(M27:M35)</f>
        <v>8332900</v>
      </c>
      <c r="N26" s="91">
        <f t="shared" si="3"/>
        <v>105.58695100430451</v>
      </c>
    </row>
    <row r="27" spans="1:14" s="35" customFormat="1" x14ac:dyDescent="0.2">
      <c r="A27" s="78"/>
      <c r="B27" s="78"/>
      <c r="C27" s="78"/>
      <c r="D27" s="79">
        <v>3231</v>
      </c>
      <c r="E27" s="79" t="s">
        <v>48</v>
      </c>
      <c r="F27" s="230">
        <v>308654.98</v>
      </c>
      <c r="G27" s="4">
        <v>430681</v>
      </c>
      <c r="H27" s="227">
        <f t="shared" si="25"/>
        <v>139.53476467478347</v>
      </c>
      <c r="I27" s="4">
        <v>488100</v>
      </c>
      <c r="J27" s="227">
        <f t="shared" si="1"/>
        <v>113.3321414225378</v>
      </c>
      <c r="K27" s="4">
        <v>481100</v>
      </c>
      <c r="L27" s="227">
        <f t="shared" si="2"/>
        <v>98.565867650071709</v>
      </c>
      <c r="M27" s="4">
        <v>481100</v>
      </c>
      <c r="N27" s="227">
        <f t="shared" si="3"/>
        <v>100</v>
      </c>
    </row>
    <row r="28" spans="1:14" s="35" customFormat="1" x14ac:dyDescent="0.2">
      <c r="A28" s="78"/>
      <c r="B28" s="78"/>
      <c r="C28" s="78"/>
      <c r="D28" s="79">
        <v>3232</v>
      </c>
      <c r="E28" s="43" t="s">
        <v>12</v>
      </c>
      <c r="F28" s="230">
        <v>371821.43</v>
      </c>
      <c r="G28" s="4">
        <v>427230</v>
      </c>
      <c r="H28" s="227">
        <f t="shared" si="25"/>
        <v>114.90193020881019</v>
      </c>
      <c r="I28" s="4">
        <v>490100</v>
      </c>
      <c r="J28" s="227">
        <f t="shared" si="1"/>
        <v>114.71572689183812</v>
      </c>
      <c r="K28" s="4">
        <v>449100</v>
      </c>
      <c r="L28" s="227">
        <f t="shared" si="2"/>
        <v>91.634360334625583</v>
      </c>
      <c r="M28" s="4">
        <v>449100</v>
      </c>
      <c r="N28" s="227">
        <f t="shared" si="3"/>
        <v>100</v>
      </c>
    </row>
    <row r="29" spans="1:14" s="35" customFormat="1" x14ac:dyDescent="0.2">
      <c r="A29" s="78"/>
      <c r="B29" s="78"/>
      <c r="C29" s="78"/>
      <c r="D29" s="79">
        <v>3233</v>
      </c>
      <c r="E29" s="104" t="s">
        <v>49</v>
      </c>
      <c r="F29" s="230">
        <v>875642.48</v>
      </c>
      <c r="G29" s="4">
        <v>1871474</v>
      </c>
      <c r="H29" s="227">
        <f t="shared" si="25"/>
        <v>213.72581193182862</v>
      </c>
      <c r="I29" s="4">
        <v>1842000</v>
      </c>
      <c r="J29" s="227">
        <f t="shared" si="1"/>
        <v>98.425091665713765</v>
      </c>
      <c r="K29" s="4">
        <v>1822000</v>
      </c>
      <c r="L29" s="227">
        <f t="shared" si="2"/>
        <v>98.914223669923999</v>
      </c>
      <c r="M29" s="4">
        <v>1951000</v>
      </c>
      <c r="N29" s="227">
        <f t="shared" si="3"/>
        <v>107.08013172338089</v>
      </c>
    </row>
    <row r="30" spans="1:14" s="35" customFormat="1" x14ac:dyDescent="0.2">
      <c r="A30" s="78"/>
      <c r="B30" s="78"/>
      <c r="C30" s="78"/>
      <c r="D30" s="79">
        <v>3234</v>
      </c>
      <c r="E30" s="104" t="s">
        <v>50</v>
      </c>
      <c r="F30" s="230">
        <v>14400.61</v>
      </c>
      <c r="G30" s="4">
        <v>26545</v>
      </c>
      <c r="H30" s="227">
        <f t="shared" si="25"/>
        <v>184.33246924956649</v>
      </c>
      <c r="I30" s="4">
        <v>40000</v>
      </c>
      <c r="J30" s="227">
        <f t="shared" si="1"/>
        <v>150.68751177246185</v>
      </c>
      <c r="K30" s="4">
        <v>25000</v>
      </c>
      <c r="L30" s="227">
        <f t="shared" si="2"/>
        <v>62.5</v>
      </c>
      <c r="M30" s="4">
        <v>25000</v>
      </c>
      <c r="N30" s="227">
        <f t="shared" si="3"/>
        <v>100</v>
      </c>
    </row>
    <row r="31" spans="1:14" s="35" customFormat="1" x14ac:dyDescent="0.2">
      <c r="A31" s="78"/>
      <c r="B31" s="78"/>
      <c r="C31" s="78"/>
      <c r="D31" s="79">
        <v>3235</v>
      </c>
      <c r="E31" s="104" t="s">
        <v>51</v>
      </c>
      <c r="F31" s="230">
        <v>1649792.5</v>
      </c>
      <c r="G31" s="4">
        <v>2336920</v>
      </c>
      <c r="H31" s="227">
        <f t="shared" si="25"/>
        <v>141.64932862769106</v>
      </c>
      <c r="I31" s="4">
        <v>2061600</v>
      </c>
      <c r="J31" s="227">
        <f t="shared" si="1"/>
        <v>88.218680998921656</v>
      </c>
      <c r="K31" s="4">
        <v>1946600</v>
      </c>
      <c r="L31" s="227">
        <f t="shared" si="2"/>
        <v>94.421808304229728</v>
      </c>
      <c r="M31" s="4">
        <v>2051100</v>
      </c>
      <c r="N31" s="227">
        <f t="shared" si="3"/>
        <v>105.36833453200451</v>
      </c>
    </row>
    <row r="32" spans="1:14" s="35" customFormat="1" x14ac:dyDescent="0.2">
      <c r="A32" s="78"/>
      <c r="B32" s="78"/>
      <c r="C32" s="78"/>
      <c r="D32" s="79">
        <v>3236</v>
      </c>
      <c r="E32" s="104" t="s">
        <v>52</v>
      </c>
      <c r="F32" s="230">
        <v>63986.42</v>
      </c>
      <c r="G32" s="4">
        <v>121500</v>
      </c>
      <c r="H32" s="227">
        <f t="shared" si="25"/>
        <v>189.88404101995394</v>
      </c>
      <c r="I32" s="4">
        <v>147100</v>
      </c>
      <c r="J32" s="227">
        <f t="shared" si="1"/>
        <v>121.06995884773664</v>
      </c>
      <c r="K32" s="4">
        <v>146600</v>
      </c>
      <c r="L32" s="227">
        <f t="shared" si="2"/>
        <v>99.660095173351465</v>
      </c>
      <c r="M32" s="4">
        <v>146600</v>
      </c>
      <c r="N32" s="227">
        <f t="shared" si="3"/>
        <v>100</v>
      </c>
    </row>
    <row r="33" spans="1:14" s="35" customFormat="1" x14ac:dyDescent="0.2">
      <c r="A33" s="78"/>
      <c r="B33" s="78"/>
      <c r="C33" s="78"/>
      <c r="D33" s="79">
        <v>3237</v>
      </c>
      <c r="E33" s="43" t="s">
        <v>13</v>
      </c>
      <c r="F33" s="230">
        <v>1005943.03</v>
      </c>
      <c r="G33" s="4">
        <v>1756341</v>
      </c>
      <c r="H33" s="227">
        <f t="shared" si="25"/>
        <v>174.59646795306091</v>
      </c>
      <c r="I33" s="4">
        <v>2776701</v>
      </c>
      <c r="J33" s="227">
        <f t="shared" si="1"/>
        <v>158.09577980585775</v>
      </c>
      <c r="K33" s="4">
        <v>2487579</v>
      </c>
      <c r="L33" s="227">
        <f t="shared" si="2"/>
        <v>89.587571726303977</v>
      </c>
      <c r="M33" s="4">
        <v>2715000</v>
      </c>
      <c r="N33" s="227">
        <f t="shared" si="3"/>
        <v>109.1422624165906</v>
      </c>
    </row>
    <row r="34" spans="1:14" s="35" customFormat="1" x14ac:dyDescent="0.2">
      <c r="A34" s="78"/>
      <c r="B34" s="78"/>
      <c r="C34" s="78"/>
      <c r="D34" s="79">
        <v>3238</v>
      </c>
      <c r="E34" s="43" t="s">
        <v>14</v>
      </c>
      <c r="F34" s="230">
        <v>474007.47</v>
      </c>
      <c r="G34" s="4">
        <v>679540</v>
      </c>
      <c r="H34" s="227">
        <f t="shared" si="25"/>
        <v>143.36060990768775</v>
      </c>
      <c r="I34" s="4">
        <v>700000</v>
      </c>
      <c r="J34" s="227">
        <f t="shared" si="1"/>
        <v>103.01086028784177</v>
      </c>
      <c r="K34" s="4">
        <v>422000</v>
      </c>
      <c r="L34" s="227">
        <f t="shared" si="2"/>
        <v>60.285714285714285</v>
      </c>
      <c r="M34" s="4">
        <v>402000</v>
      </c>
      <c r="N34" s="227">
        <f t="shared" si="3"/>
        <v>95.260663507109001</v>
      </c>
    </row>
    <row r="35" spans="1:14" s="35" customFormat="1" ht="13.5" customHeight="1" x14ac:dyDescent="0.2">
      <c r="A35" s="78"/>
      <c r="B35" s="78"/>
      <c r="C35" s="78"/>
      <c r="D35" s="79">
        <v>3239</v>
      </c>
      <c r="E35" s="43" t="s">
        <v>53</v>
      </c>
      <c r="F35" s="230">
        <v>99070.01</v>
      </c>
      <c r="G35" s="4">
        <v>116560</v>
      </c>
      <c r="H35" s="227">
        <f t="shared" si="25"/>
        <v>117.65417203450367</v>
      </c>
      <c r="I35" s="4">
        <v>112000</v>
      </c>
      <c r="J35" s="227">
        <f t="shared" si="1"/>
        <v>96.087851750171581</v>
      </c>
      <c r="K35" s="4">
        <v>112000</v>
      </c>
      <c r="L35" s="227">
        <f t="shared" si="2"/>
        <v>100</v>
      </c>
      <c r="M35" s="4">
        <v>112000</v>
      </c>
      <c r="N35" s="227">
        <f t="shared" si="3"/>
        <v>100</v>
      </c>
    </row>
    <row r="36" spans="1:14" s="35" customFormat="1" ht="13.5" customHeight="1" x14ac:dyDescent="0.2">
      <c r="A36" s="78"/>
      <c r="B36" s="78"/>
      <c r="C36" s="42">
        <v>324</v>
      </c>
      <c r="D36" s="88"/>
      <c r="E36" s="86" t="s">
        <v>184</v>
      </c>
      <c r="F36" s="252">
        <f>F37</f>
        <v>0</v>
      </c>
      <c r="G36" s="223">
        <f>G37</f>
        <v>4500</v>
      </c>
      <c r="H36" s="189" t="s">
        <v>120</v>
      </c>
      <c r="I36" s="223">
        <f>I37</f>
        <v>6000</v>
      </c>
      <c r="J36" s="189">
        <f t="shared" si="1"/>
        <v>133.33333333333331</v>
      </c>
      <c r="K36" s="223">
        <f>K37</f>
        <v>6000</v>
      </c>
      <c r="L36" s="189">
        <f t="shared" si="2"/>
        <v>100</v>
      </c>
      <c r="M36" s="223">
        <f>M37</f>
        <v>3000</v>
      </c>
      <c r="N36" s="189">
        <f t="shared" si="3"/>
        <v>50</v>
      </c>
    </row>
    <row r="37" spans="1:14" s="35" customFormat="1" ht="13.5" customHeight="1" x14ac:dyDescent="0.2">
      <c r="A37" s="78"/>
      <c r="B37" s="78"/>
      <c r="C37" s="78"/>
      <c r="D37" s="79">
        <v>3241</v>
      </c>
      <c r="E37" s="43" t="s">
        <v>184</v>
      </c>
      <c r="F37" s="230">
        <v>0</v>
      </c>
      <c r="G37" s="4">
        <v>4500</v>
      </c>
      <c r="H37" s="227" t="s">
        <v>120</v>
      </c>
      <c r="I37" s="4">
        <v>6000</v>
      </c>
      <c r="J37" s="227">
        <f t="shared" si="1"/>
        <v>133.33333333333331</v>
      </c>
      <c r="K37" s="4">
        <v>6000</v>
      </c>
      <c r="L37" s="227">
        <f t="shared" si="2"/>
        <v>100</v>
      </c>
      <c r="M37" s="4">
        <v>3000</v>
      </c>
      <c r="N37" s="227">
        <f t="shared" si="3"/>
        <v>50</v>
      </c>
    </row>
    <row r="38" spans="1:14" s="3" customFormat="1" ht="13.5" customHeight="1" x14ac:dyDescent="0.2">
      <c r="A38" s="80"/>
      <c r="B38" s="80"/>
      <c r="C38" s="76">
        <v>329</v>
      </c>
      <c r="D38" s="84"/>
      <c r="E38" s="77" t="s">
        <v>54</v>
      </c>
      <c r="F38" s="252">
        <f t="shared" ref="F38:G38" si="29">SUM(F39:F45)</f>
        <v>127468001.74000001</v>
      </c>
      <c r="G38" s="223">
        <f t="shared" si="29"/>
        <v>127973139</v>
      </c>
      <c r="H38" s="91">
        <f t="shared" ref="H38:H48" si="30">G38/F38*100</f>
        <v>100.39628554076681</v>
      </c>
      <c r="I38" s="223">
        <f t="shared" ref="I38" si="31">SUM(I39:I45)</f>
        <v>141382200</v>
      </c>
      <c r="J38" s="91">
        <f t="shared" ref="J38:J60" si="32">I38/G38*100</f>
        <v>110.47802773674246</v>
      </c>
      <c r="K38" s="223">
        <f t="shared" ref="K38" si="33">SUM(K39:K45)</f>
        <v>170010800</v>
      </c>
      <c r="L38" s="91">
        <f t="shared" ref="L38:L58" si="34">K38/I38*100</f>
        <v>120.24908368946019</v>
      </c>
      <c r="M38" s="223">
        <f t="shared" ref="M38" si="35">SUM(M39:M45)</f>
        <v>156257300</v>
      </c>
      <c r="N38" s="91">
        <f t="shared" ref="N38:N55" si="36">M38/K38*100</f>
        <v>91.910219821328994</v>
      </c>
    </row>
    <row r="39" spans="1:14" s="35" customFormat="1" ht="12" customHeight="1" x14ac:dyDescent="0.2">
      <c r="A39" s="78"/>
      <c r="B39" s="78"/>
      <c r="C39" s="78"/>
      <c r="D39" s="198">
        <v>3291</v>
      </c>
      <c r="E39" s="239" t="s">
        <v>77</v>
      </c>
      <c r="F39" s="230">
        <v>30288.92</v>
      </c>
      <c r="G39" s="4">
        <v>43545</v>
      </c>
      <c r="H39" s="227">
        <f t="shared" si="30"/>
        <v>143.76544294085099</v>
      </c>
      <c r="I39" s="4">
        <v>47000</v>
      </c>
      <c r="J39" s="227">
        <f t="shared" si="32"/>
        <v>107.93432081754506</v>
      </c>
      <c r="K39" s="4">
        <v>47000</v>
      </c>
      <c r="L39" s="227">
        <f t="shared" si="34"/>
        <v>100</v>
      </c>
      <c r="M39" s="4">
        <v>47000</v>
      </c>
      <c r="N39" s="227">
        <f t="shared" si="36"/>
        <v>100</v>
      </c>
    </row>
    <row r="40" spans="1:14" s="35" customFormat="1" ht="13.5" customHeight="1" x14ac:dyDescent="0.2">
      <c r="A40" s="78"/>
      <c r="B40" s="78"/>
      <c r="C40" s="78"/>
      <c r="D40" s="79">
        <v>3292</v>
      </c>
      <c r="E40" s="79" t="s">
        <v>55</v>
      </c>
      <c r="F40" s="230">
        <v>52441.37</v>
      </c>
      <c r="G40" s="4">
        <v>66030</v>
      </c>
      <c r="H40" s="227">
        <f t="shared" si="30"/>
        <v>125.91204234366874</v>
      </c>
      <c r="I40" s="4">
        <v>53000</v>
      </c>
      <c r="J40" s="227">
        <f t="shared" si="32"/>
        <v>80.266545509616833</v>
      </c>
      <c r="K40" s="4">
        <v>53000</v>
      </c>
      <c r="L40" s="227">
        <f t="shared" si="34"/>
        <v>100</v>
      </c>
      <c r="M40" s="4">
        <v>53000</v>
      </c>
      <c r="N40" s="227">
        <f t="shared" si="36"/>
        <v>100</v>
      </c>
    </row>
    <row r="41" spans="1:14" s="35" customFormat="1" ht="13.5" customHeight="1" x14ac:dyDescent="0.2">
      <c r="A41" s="78"/>
      <c r="B41" s="78"/>
      <c r="C41" s="78"/>
      <c r="D41" s="79">
        <v>3293</v>
      </c>
      <c r="E41" s="79" t="s">
        <v>56</v>
      </c>
      <c r="F41" s="230">
        <v>15773.42</v>
      </c>
      <c r="G41" s="4">
        <v>24330</v>
      </c>
      <c r="H41" s="227">
        <f t="shared" si="30"/>
        <v>154.24682789147818</v>
      </c>
      <c r="I41" s="4">
        <v>26600</v>
      </c>
      <c r="J41" s="227">
        <f t="shared" si="32"/>
        <v>109.33004521167283</v>
      </c>
      <c r="K41" s="4">
        <v>26600</v>
      </c>
      <c r="L41" s="227">
        <f t="shared" si="34"/>
        <v>100</v>
      </c>
      <c r="M41" s="4">
        <v>26600</v>
      </c>
      <c r="N41" s="227">
        <f t="shared" si="36"/>
        <v>100</v>
      </c>
    </row>
    <row r="42" spans="1:14" s="35" customFormat="1" ht="13.5" customHeight="1" x14ac:dyDescent="0.2">
      <c r="A42" s="78"/>
      <c r="B42" s="78"/>
      <c r="C42" s="78"/>
      <c r="D42" s="79">
        <v>3294</v>
      </c>
      <c r="E42" s="79" t="s">
        <v>128</v>
      </c>
      <c r="F42" s="230">
        <v>1213.27</v>
      </c>
      <c r="G42" s="4">
        <v>3650</v>
      </c>
      <c r="H42" s="227">
        <f t="shared" si="30"/>
        <v>300.83987900467332</v>
      </c>
      <c r="I42" s="4">
        <v>5600</v>
      </c>
      <c r="J42" s="227">
        <f t="shared" si="32"/>
        <v>153.42465753424656</v>
      </c>
      <c r="K42" s="4">
        <v>5100</v>
      </c>
      <c r="L42" s="227">
        <f t="shared" si="34"/>
        <v>91.071428571428569</v>
      </c>
      <c r="M42" s="4">
        <v>5100</v>
      </c>
      <c r="N42" s="227">
        <f t="shared" si="36"/>
        <v>100</v>
      </c>
    </row>
    <row r="43" spans="1:14" s="35" customFormat="1" ht="13.5" customHeight="1" x14ac:dyDescent="0.2">
      <c r="A43" s="78"/>
      <c r="B43" s="78"/>
      <c r="C43" s="78"/>
      <c r="D43" s="79">
        <v>3295</v>
      </c>
      <c r="E43" s="79" t="s">
        <v>88</v>
      </c>
      <c r="F43" s="230">
        <v>5754.2</v>
      </c>
      <c r="G43" s="4">
        <v>19910</v>
      </c>
      <c r="H43" s="227">
        <f t="shared" si="30"/>
        <v>346.00813318967016</v>
      </c>
      <c r="I43" s="4">
        <v>20000</v>
      </c>
      <c r="J43" s="227">
        <f t="shared" si="32"/>
        <v>100.45203415369161</v>
      </c>
      <c r="K43" s="4">
        <v>20000</v>
      </c>
      <c r="L43" s="227">
        <f t="shared" si="34"/>
        <v>100</v>
      </c>
      <c r="M43" s="4">
        <v>20000</v>
      </c>
      <c r="N43" s="227">
        <f t="shared" si="36"/>
        <v>100</v>
      </c>
    </row>
    <row r="44" spans="1:14" s="35" customFormat="1" ht="13.5" customHeight="1" x14ac:dyDescent="0.2">
      <c r="A44" s="78"/>
      <c r="B44" s="78"/>
      <c r="C44" s="78"/>
      <c r="D44" s="79">
        <v>3296</v>
      </c>
      <c r="E44" s="79" t="s">
        <v>134</v>
      </c>
      <c r="F44" s="230">
        <v>18033.72</v>
      </c>
      <c r="G44" s="4">
        <v>29419</v>
      </c>
      <c r="H44" s="227">
        <f t="shared" si="30"/>
        <v>163.1332858666986</v>
      </c>
      <c r="I44" s="4">
        <v>31000</v>
      </c>
      <c r="J44" s="227">
        <f t="shared" si="32"/>
        <v>105.3740779768177</v>
      </c>
      <c r="K44" s="4">
        <v>31000</v>
      </c>
      <c r="L44" s="227">
        <f t="shared" si="34"/>
        <v>100</v>
      </c>
      <c r="M44" s="4">
        <v>31000</v>
      </c>
      <c r="N44" s="227">
        <f t="shared" si="36"/>
        <v>100</v>
      </c>
    </row>
    <row r="45" spans="1:14" s="35" customFormat="1" ht="13.5" customHeight="1" x14ac:dyDescent="0.2">
      <c r="A45" s="78"/>
      <c r="B45" s="78"/>
      <c r="C45" s="78"/>
      <c r="D45" s="79">
        <v>3299</v>
      </c>
      <c r="E45" s="79" t="s">
        <v>54</v>
      </c>
      <c r="F45" s="230">
        <v>127344496.84</v>
      </c>
      <c r="G45" s="4">
        <v>127786255</v>
      </c>
      <c r="H45" s="227">
        <f t="shared" si="30"/>
        <v>100.34690007888997</v>
      </c>
      <c r="I45" s="4">
        <v>141199000</v>
      </c>
      <c r="J45" s="227">
        <f t="shared" si="32"/>
        <v>110.49623451285899</v>
      </c>
      <c r="K45" s="4">
        <v>169828100</v>
      </c>
      <c r="L45" s="227">
        <f t="shared" si="34"/>
        <v>120.27571016791903</v>
      </c>
      <c r="M45" s="4">
        <v>156074600</v>
      </c>
      <c r="N45" s="227">
        <f t="shared" si="36"/>
        <v>91.901516886781394</v>
      </c>
    </row>
    <row r="46" spans="1:14" s="35" customFormat="1" ht="13.5" customHeight="1" x14ac:dyDescent="0.2">
      <c r="A46" s="78"/>
      <c r="B46" s="42">
        <v>34</v>
      </c>
      <c r="C46" s="78"/>
      <c r="D46" s="79"/>
      <c r="E46" s="88" t="s">
        <v>15</v>
      </c>
      <c r="F46" s="252">
        <f>F47</f>
        <v>28466.07</v>
      </c>
      <c r="G46" s="223">
        <f>G47</f>
        <v>58720</v>
      </c>
      <c r="H46" s="189">
        <f t="shared" si="30"/>
        <v>206.28067028571206</v>
      </c>
      <c r="I46" s="223">
        <f>I47</f>
        <v>58090</v>
      </c>
      <c r="J46" s="189">
        <f t="shared" si="32"/>
        <v>98.927111716621255</v>
      </c>
      <c r="K46" s="223">
        <f>K47</f>
        <v>58090</v>
      </c>
      <c r="L46" s="189">
        <f t="shared" si="34"/>
        <v>100</v>
      </c>
      <c r="M46" s="223">
        <f>M47</f>
        <v>58090</v>
      </c>
      <c r="N46" s="189">
        <f t="shared" si="36"/>
        <v>100</v>
      </c>
    </row>
    <row r="47" spans="1:14" s="3" customFormat="1" ht="13.5" customHeight="1" x14ac:dyDescent="0.2">
      <c r="A47" s="80"/>
      <c r="B47" s="80"/>
      <c r="C47" s="76">
        <v>343</v>
      </c>
      <c r="D47" s="84"/>
      <c r="E47" s="77" t="s">
        <v>61</v>
      </c>
      <c r="F47" s="252">
        <f>SUM(F48:F50)</f>
        <v>28466.07</v>
      </c>
      <c r="G47" s="223">
        <f>SUM(G48:G50)</f>
        <v>58720</v>
      </c>
      <c r="H47" s="91">
        <f t="shared" si="30"/>
        <v>206.28067028571206</v>
      </c>
      <c r="I47" s="223">
        <f>SUM(I48:I50)</f>
        <v>58090</v>
      </c>
      <c r="J47" s="91">
        <f t="shared" si="32"/>
        <v>98.927111716621255</v>
      </c>
      <c r="K47" s="223">
        <f>SUM(K48:K50)</f>
        <v>58090</v>
      </c>
      <c r="L47" s="91">
        <f t="shared" si="34"/>
        <v>100</v>
      </c>
      <c r="M47" s="223">
        <f>SUM(M48:M50)</f>
        <v>58090</v>
      </c>
      <c r="N47" s="91">
        <f t="shared" si="36"/>
        <v>100</v>
      </c>
    </row>
    <row r="48" spans="1:14" s="35" customFormat="1" ht="13.5" customHeight="1" x14ac:dyDescent="0.2">
      <c r="A48" s="78"/>
      <c r="B48" s="78"/>
      <c r="C48" s="78"/>
      <c r="D48" s="78">
        <v>3431</v>
      </c>
      <c r="E48" s="105" t="s">
        <v>62</v>
      </c>
      <c r="F48" s="230">
        <v>28061.05</v>
      </c>
      <c r="G48" s="4">
        <v>46450</v>
      </c>
      <c r="H48" s="227">
        <f t="shared" si="30"/>
        <v>165.53193839859875</v>
      </c>
      <c r="I48" s="4">
        <v>46450</v>
      </c>
      <c r="J48" s="227">
        <f t="shared" si="32"/>
        <v>100</v>
      </c>
      <c r="K48" s="4">
        <v>46450</v>
      </c>
      <c r="L48" s="227">
        <f t="shared" si="34"/>
        <v>100</v>
      </c>
      <c r="M48" s="4">
        <v>46450</v>
      </c>
      <c r="N48" s="227">
        <f t="shared" si="36"/>
        <v>100</v>
      </c>
    </row>
    <row r="49" spans="1:17" s="35" customFormat="1" ht="12" customHeight="1" x14ac:dyDescent="0.2">
      <c r="A49" s="78"/>
      <c r="B49" s="78"/>
      <c r="C49" s="78"/>
      <c r="D49" s="240">
        <v>3432</v>
      </c>
      <c r="E49" s="239" t="s">
        <v>98</v>
      </c>
      <c r="F49" s="230">
        <v>0</v>
      </c>
      <c r="G49" s="4">
        <v>270</v>
      </c>
      <c r="H49" s="227" t="s">
        <v>120</v>
      </c>
      <c r="I49" s="4">
        <v>0</v>
      </c>
      <c r="J49" s="227">
        <f t="shared" si="32"/>
        <v>0</v>
      </c>
      <c r="K49" s="4">
        <v>0</v>
      </c>
      <c r="L49" s="227" t="s">
        <v>120</v>
      </c>
      <c r="M49" s="4">
        <v>0</v>
      </c>
      <c r="N49" s="227" t="s">
        <v>120</v>
      </c>
    </row>
    <row r="50" spans="1:17" s="35" customFormat="1" ht="13.5" customHeight="1" x14ac:dyDescent="0.2">
      <c r="A50" s="78"/>
      <c r="B50" s="78"/>
      <c r="C50" s="78"/>
      <c r="D50" s="78">
        <v>3433</v>
      </c>
      <c r="E50" s="105" t="s">
        <v>73</v>
      </c>
      <c r="F50" s="230">
        <v>405.02</v>
      </c>
      <c r="G50" s="4">
        <v>12000</v>
      </c>
      <c r="H50" s="227" t="s">
        <v>120</v>
      </c>
      <c r="I50" s="4">
        <v>11640</v>
      </c>
      <c r="J50" s="227">
        <f t="shared" si="32"/>
        <v>97</v>
      </c>
      <c r="K50" s="4">
        <v>11640</v>
      </c>
      <c r="L50" s="227">
        <f t="shared" si="34"/>
        <v>100</v>
      </c>
      <c r="M50" s="4">
        <v>11640</v>
      </c>
      <c r="N50" s="227">
        <f t="shared" si="36"/>
        <v>100</v>
      </c>
    </row>
    <row r="51" spans="1:17" s="3" customFormat="1" ht="12" customHeight="1" x14ac:dyDescent="0.2">
      <c r="A51" s="80"/>
      <c r="B51" s="75">
        <v>35</v>
      </c>
      <c r="C51" s="80"/>
      <c r="D51" s="83"/>
      <c r="E51" s="103" t="s">
        <v>16</v>
      </c>
      <c r="F51" s="252">
        <f>F52+F54</f>
        <v>7291546.6100000003</v>
      </c>
      <c r="G51" s="223">
        <f>G52+G54</f>
        <v>21518001</v>
      </c>
      <c r="H51" s="91">
        <f>G51/F51*100</f>
        <v>295.10887265657891</v>
      </c>
      <c r="I51" s="223">
        <f>I52+I54</f>
        <v>79727580</v>
      </c>
      <c r="J51" s="91">
        <f t="shared" si="32"/>
        <v>370.51573703337965</v>
      </c>
      <c r="K51" s="223">
        <f>K52+K54</f>
        <v>67425208</v>
      </c>
      <c r="L51" s="91">
        <f t="shared" si="34"/>
        <v>84.569490256696611</v>
      </c>
      <c r="M51" s="223">
        <f>M52+M54</f>
        <v>71484000</v>
      </c>
      <c r="N51" s="91">
        <f t="shared" si="36"/>
        <v>106.0196951858124</v>
      </c>
    </row>
    <row r="52" spans="1:17" s="3" customFormat="1" ht="13.5" customHeight="1" x14ac:dyDescent="0.2">
      <c r="A52" s="80"/>
      <c r="B52" s="80"/>
      <c r="C52" s="75">
        <v>351</v>
      </c>
      <c r="D52" s="83"/>
      <c r="E52" s="103" t="s">
        <v>0</v>
      </c>
      <c r="F52" s="252">
        <f>F53</f>
        <v>804994.4</v>
      </c>
      <c r="G52" s="223">
        <f>G53</f>
        <v>3843173</v>
      </c>
      <c r="H52" s="91">
        <f t="shared" ref="H52:H53" si="37">G52/F52*100</f>
        <v>477.41611618664672</v>
      </c>
      <c r="I52" s="223">
        <f>I53</f>
        <v>2761618</v>
      </c>
      <c r="J52" s="91">
        <f t="shared" si="32"/>
        <v>71.857759200535597</v>
      </c>
      <c r="K52" s="223">
        <f>K53</f>
        <v>3028208</v>
      </c>
      <c r="L52" s="91">
        <f t="shared" si="34"/>
        <v>109.65339884082448</v>
      </c>
      <c r="M52" s="223">
        <f>M53</f>
        <v>1382000</v>
      </c>
      <c r="N52" s="91">
        <f t="shared" si="36"/>
        <v>45.637551977935466</v>
      </c>
    </row>
    <row r="53" spans="1:17" s="35" customFormat="1" ht="13.5" customHeight="1" x14ac:dyDescent="0.2">
      <c r="A53" s="78"/>
      <c r="B53" s="78"/>
      <c r="C53" s="78"/>
      <c r="D53" s="43" t="s">
        <v>17</v>
      </c>
      <c r="E53" s="104" t="s">
        <v>0</v>
      </c>
      <c r="F53" s="249">
        <v>804994.4</v>
      </c>
      <c r="G53" s="95">
        <v>3843173</v>
      </c>
      <c r="H53" s="227">
        <f t="shared" si="37"/>
        <v>477.41611618664672</v>
      </c>
      <c r="I53" s="95">
        <v>2761618</v>
      </c>
      <c r="J53" s="97">
        <f t="shared" si="32"/>
        <v>71.857759200535597</v>
      </c>
      <c r="K53" s="95">
        <v>3028208</v>
      </c>
      <c r="L53" s="97">
        <f t="shared" si="34"/>
        <v>109.65339884082448</v>
      </c>
      <c r="M53" s="95">
        <v>1382000</v>
      </c>
      <c r="N53" s="97">
        <f t="shared" si="36"/>
        <v>45.637551977935466</v>
      </c>
    </row>
    <row r="54" spans="1:17" s="3" customFormat="1" ht="26.25" customHeight="1" x14ac:dyDescent="0.2">
      <c r="A54" s="80"/>
      <c r="B54" s="80"/>
      <c r="C54" s="75">
        <v>352</v>
      </c>
      <c r="D54" s="83"/>
      <c r="E54" s="107" t="s">
        <v>169</v>
      </c>
      <c r="F54" s="252">
        <f>F55+F56+F57</f>
        <v>6486552.21</v>
      </c>
      <c r="G54" s="223">
        <f>G55+G56+G57</f>
        <v>17674828</v>
      </c>
      <c r="H54" s="91">
        <f>G54/F54*100</f>
        <v>272.48417075486702</v>
      </c>
      <c r="I54" s="223">
        <f>I55+I56+I57</f>
        <v>76965962</v>
      </c>
      <c r="J54" s="91">
        <f t="shared" si="32"/>
        <v>435.45522479766146</v>
      </c>
      <c r="K54" s="223">
        <f>K55+K56+K57</f>
        <v>64397000</v>
      </c>
      <c r="L54" s="91">
        <f t="shared" si="34"/>
        <v>83.669453777502326</v>
      </c>
      <c r="M54" s="223">
        <f>M55+M56+M57</f>
        <v>70102000</v>
      </c>
      <c r="N54" s="91">
        <f t="shared" si="36"/>
        <v>108.85910834355639</v>
      </c>
    </row>
    <row r="55" spans="1:17" s="3" customFormat="1" ht="26.25" customHeight="1" x14ac:dyDescent="0.2">
      <c r="A55" s="80"/>
      <c r="B55" s="80"/>
      <c r="C55" s="75"/>
      <c r="D55" s="79">
        <v>3521</v>
      </c>
      <c r="E55" s="233" t="s">
        <v>229</v>
      </c>
      <c r="F55" s="253">
        <v>0</v>
      </c>
      <c r="G55" s="215">
        <v>0</v>
      </c>
      <c r="H55" s="227" t="s">
        <v>120</v>
      </c>
      <c r="I55" s="215">
        <v>404000</v>
      </c>
      <c r="J55" s="227" t="s">
        <v>120</v>
      </c>
      <c r="K55" s="215">
        <v>450000</v>
      </c>
      <c r="L55" s="227">
        <f t="shared" si="34"/>
        <v>111.38613861386139</v>
      </c>
      <c r="M55" s="215">
        <v>0</v>
      </c>
      <c r="N55" s="227">
        <f t="shared" si="36"/>
        <v>0</v>
      </c>
    </row>
    <row r="56" spans="1:17" s="35" customFormat="1" ht="12.75" customHeight="1" x14ac:dyDescent="0.2">
      <c r="A56" s="78"/>
      <c r="B56" s="78"/>
      <c r="C56" s="78"/>
      <c r="D56" s="198">
        <v>3522</v>
      </c>
      <c r="E56" s="241" t="s">
        <v>170</v>
      </c>
      <c r="F56" s="230">
        <v>5440681.3499999996</v>
      </c>
      <c r="G56" s="4">
        <v>15486713</v>
      </c>
      <c r="H56" s="227">
        <f t="shared" ref="H56" si="38">G56/F56*100</f>
        <v>284.64657280470948</v>
      </c>
      <c r="I56" s="4">
        <v>71295962</v>
      </c>
      <c r="J56" s="227">
        <f t="shared" si="32"/>
        <v>460.36858822139982</v>
      </c>
      <c r="K56" s="4">
        <v>62447000</v>
      </c>
      <c r="L56" s="227">
        <f t="shared" si="34"/>
        <v>87.588410687270056</v>
      </c>
      <c r="M56" s="4">
        <v>68822000</v>
      </c>
      <c r="N56" s="227">
        <f t="shared" ref="N56:N61" si="39">M56/K56*100</f>
        <v>110.20865694108603</v>
      </c>
      <c r="O56" s="249"/>
    </row>
    <row r="57" spans="1:17" s="35" customFormat="1" ht="13.5" customHeight="1" x14ac:dyDescent="0.2">
      <c r="A57" s="78"/>
      <c r="B57" s="78"/>
      <c r="C57" s="78"/>
      <c r="D57" s="79">
        <v>3523</v>
      </c>
      <c r="E57" s="104" t="s">
        <v>89</v>
      </c>
      <c r="F57" s="230">
        <v>1045870.86</v>
      </c>
      <c r="G57" s="4">
        <v>2188115</v>
      </c>
      <c r="H57" s="227">
        <f>G57/F57*100</f>
        <v>209.21464433955066</v>
      </c>
      <c r="I57" s="4">
        <v>5266000</v>
      </c>
      <c r="J57" s="227">
        <f t="shared" si="32"/>
        <v>240.66376767217443</v>
      </c>
      <c r="K57" s="4">
        <v>1500000</v>
      </c>
      <c r="L57" s="227">
        <f t="shared" si="34"/>
        <v>28.484618306114701</v>
      </c>
      <c r="M57" s="4">
        <v>1280000</v>
      </c>
      <c r="N57" s="227">
        <f t="shared" si="39"/>
        <v>85.333333333333343</v>
      </c>
    </row>
    <row r="58" spans="1:17" s="3" customFormat="1" ht="12" customHeight="1" x14ac:dyDescent="0.2">
      <c r="A58" s="80"/>
      <c r="B58" s="75">
        <v>36</v>
      </c>
      <c r="C58" s="80"/>
      <c r="D58" s="85"/>
      <c r="E58" s="108" t="s">
        <v>253</v>
      </c>
      <c r="F58" s="252">
        <f>F59</f>
        <v>102927106.81999999</v>
      </c>
      <c r="G58" s="223">
        <f>G59</f>
        <v>62475503</v>
      </c>
      <c r="H58" s="91">
        <f>G58/F58*100</f>
        <v>60.698784732439648</v>
      </c>
      <c r="I58" s="223">
        <f>I59</f>
        <v>48737100</v>
      </c>
      <c r="J58" s="91">
        <f t="shared" si="32"/>
        <v>78.00993615049407</v>
      </c>
      <c r="K58" s="223">
        <f>K59</f>
        <v>51689647</v>
      </c>
      <c r="L58" s="227">
        <f t="shared" si="34"/>
        <v>106.05810973570442</v>
      </c>
      <c r="M58" s="223">
        <f>M59</f>
        <v>57110250</v>
      </c>
      <c r="N58" s="227">
        <f t="shared" si="39"/>
        <v>110.48682534047873</v>
      </c>
    </row>
    <row r="59" spans="1:17" s="3" customFormat="1" ht="12.75" customHeight="1" x14ac:dyDescent="0.2">
      <c r="A59" s="80"/>
      <c r="B59" s="80"/>
      <c r="C59" s="75">
        <v>363</v>
      </c>
      <c r="D59" s="85"/>
      <c r="E59" s="81" t="s">
        <v>90</v>
      </c>
      <c r="F59" s="252">
        <f t="shared" ref="F59:G59" si="40">F60+F61</f>
        <v>102927106.81999999</v>
      </c>
      <c r="G59" s="223">
        <f t="shared" si="40"/>
        <v>62475503</v>
      </c>
      <c r="H59" s="91">
        <f>G59/F59*100</f>
        <v>60.698784732439648</v>
      </c>
      <c r="I59" s="223">
        <f t="shared" ref="I59" si="41">I60+I61</f>
        <v>48737100</v>
      </c>
      <c r="J59" s="91">
        <f t="shared" si="32"/>
        <v>78.00993615049407</v>
      </c>
      <c r="K59" s="223">
        <f t="shared" ref="K59" si="42">K60+K61</f>
        <v>51689647</v>
      </c>
      <c r="L59" s="91">
        <f>K59/I59*100</f>
        <v>106.05810973570442</v>
      </c>
      <c r="M59" s="223">
        <f t="shared" ref="M59" si="43">M60+M61</f>
        <v>57110250</v>
      </c>
      <c r="N59" s="91">
        <f t="shared" si="39"/>
        <v>110.48682534047873</v>
      </c>
    </row>
    <row r="60" spans="1:17" s="35" customFormat="1" ht="14.25" customHeight="1" x14ac:dyDescent="0.2">
      <c r="A60" s="78"/>
      <c r="B60" s="78"/>
      <c r="C60" s="78"/>
      <c r="D60" s="43">
        <v>3631</v>
      </c>
      <c r="E60" s="79" t="s">
        <v>108</v>
      </c>
      <c r="F60" s="230">
        <v>82271606.109999999</v>
      </c>
      <c r="G60" s="4">
        <v>37691251</v>
      </c>
      <c r="H60" s="227">
        <f>G60/F60*100</f>
        <v>45.813194590616703</v>
      </c>
      <c r="I60" s="4">
        <v>9272308</v>
      </c>
      <c r="J60" s="227">
        <f t="shared" si="32"/>
        <v>24.600690489153571</v>
      </c>
      <c r="K60" s="4">
        <v>9436782</v>
      </c>
      <c r="L60" s="227">
        <f>K60/I60*100</f>
        <v>101.7738194201487</v>
      </c>
      <c r="M60" s="4">
        <v>8368550</v>
      </c>
      <c r="N60" s="227">
        <f t="shared" si="39"/>
        <v>88.680124220311541</v>
      </c>
      <c r="P60" s="95"/>
    </row>
    <row r="61" spans="1:17" s="35" customFormat="1" ht="13.5" customHeight="1" x14ac:dyDescent="0.2">
      <c r="A61" s="78"/>
      <c r="B61" s="78"/>
      <c r="C61" s="78"/>
      <c r="D61" s="43" t="s">
        <v>18</v>
      </c>
      <c r="E61" s="43" t="s">
        <v>91</v>
      </c>
      <c r="F61" s="230">
        <v>20655500.710000001</v>
      </c>
      <c r="G61" s="4">
        <v>24784252</v>
      </c>
      <c r="H61" s="227">
        <f>G61/F61*100</f>
        <v>119.9886284431785</v>
      </c>
      <c r="I61" s="4">
        <v>39464792</v>
      </c>
      <c r="J61" s="227">
        <f t="shared" ref="J61:J74" si="44">I61/G61*100</f>
        <v>159.23333897670182</v>
      </c>
      <c r="K61" s="4">
        <v>42252865</v>
      </c>
      <c r="L61" s="227">
        <f>K61/I61*100</f>
        <v>107.06470972911755</v>
      </c>
      <c r="M61" s="4">
        <v>48741700</v>
      </c>
      <c r="N61" s="227">
        <f t="shared" si="39"/>
        <v>115.35714797091275</v>
      </c>
      <c r="P61" s="95"/>
      <c r="Q61" s="95"/>
    </row>
    <row r="62" spans="1:17" s="34" customFormat="1" ht="26.25" customHeight="1" x14ac:dyDescent="0.2">
      <c r="A62" s="42"/>
      <c r="B62" s="42">
        <v>37</v>
      </c>
      <c r="C62" s="42"/>
      <c r="D62" s="86"/>
      <c r="E62" s="109" t="s">
        <v>113</v>
      </c>
      <c r="F62" s="252">
        <f>F63</f>
        <v>5105.18</v>
      </c>
      <c r="G62" s="223">
        <f>G63</f>
        <v>40180</v>
      </c>
      <c r="H62" s="91">
        <f t="shared" ref="H62:H64" si="45">G62/F62*100</f>
        <v>787.043747722901</v>
      </c>
      <c r="I62" s="223">
        <f>I63</f>
        <v>48000</v>
      </c>
      <c r="J62" s="91">
        <f t="shared" si="44"/>
        <v>119.46241911398705</v>
      </c>
      <c r="K62" s="223">
        <f>K63</f>
        <v>48000</v>
      </c>
      <c r="L62" s="91">
        <f t="shared" ref="L62:L70" si="46">K62/I62*100</f>
        <v>100</v>
      </c>
      <c r="M62" s="223">
        <f>M63</f>
        <v>48000</v>
      </c>
      <c r="N62" s="91">
        <f t="shared" ref="N62:N70" si="47">M62/K62*100</f>
        <v>100</v>
      </c>
    </row>
    <row r="63" spans="1:17" s="34" customFormat="1" ht="13.5" customHeight="1" x14ac:dyDescent="0.2">
      <c r="A63" s="42"/>
      <c r="B63" s="42"/>
      <c r="C63" s="42">
        <v>372</v>
      </c>
      <c r="D63" s="86"/>
      <c r="E63" s="88" t="s">
        <v>114</v>
      </c>
      <c r="F63" s="252">
        <f t="shared" ref="F63:M63" si="48">F64</f>
        <v>5105.18</v>
      </c>
      <c r="G63" s="223">
        <f t="shared" si="48"/>
        <v>40180</v>
      </c>
      <c r="H63" s="91">
        <f t="shared" si="45"/>
        <v>787.043747722901</v>
      </c>
      <c r="I63" s="223">
        <f t="shared" si="48"/>
        <v>48000</v>
      </c>
      <c r="J63" s="91">
        <f t="shared" si="44"/>
        <v>119.46241911398705</v>
      </c>
      <c r="K63" s="223">
        <f t="shared" si="48"/>
        <v>48000</v>
      </c>
      <c r="L63" s="91">
        <f t="shared" si="46"/>
        <v>100</v>
      </c>
      <c r="M63" s="223">
        <f t="shared" si="48"/>
        <v>48000</v>
      </c>
      <c r="N63" s="91">
        <f t="shared" si="47"/>
        <v>100</v>
      </c>
    </row>
    <row r="64" spans="1:17" s="35" customFormat="1" ht="13.5" customHeight="1" x14ac:dyDescent="0.2">
      <c r="A64" s="78"/>
      <c r="B64" s="78"/>
      <c r="C64" s="78"/>
      <c r="D64" s="43">
        <v>3721</v>
      </c>
      <c r="E64" s="79" t="s">
        <v>107</v>
      </c>
      <c r="F64" s="230">
        <v>5105.18</v>
      </c>
      <c r="G64" s="4">
        <v>40180</v>
      </c>
      <c r="H64" s="227">
        <f t="shared" si="45"/>
        <v>787.043747722901</v>
      </c>
      <c r="I64" s="4">
        <v>48000</v>
      </c>
      <c r="J64" s="227">
        <f t="shared" si="44"/>
        <v>119.46241911398705</v>
      </c>
      <c r="K64" s="4">
        <v>48000</v>
      </c>
      <c r="L64" s="227">
        <f t="shared" si="46"/>
        <v>100</v>
      </c>
      <c r="M64" s="4">
        <v>48000</v>
      </c>
      <c r="N64" s="227">
        <f t="shared" si="47"/>
        <v>100</v>
      </c>
    </row>
    <row r="65" spans="1:14" s="3" customFormat="1" ht="13.5" customHeight="1" x14ac:dyDescent="0.2">
      <c r="A65" s="80"/>
      <c r="B65" s="76">
        <v>38</v>
      </c>
      <c r="C65" s="80"/>
      <c r="D65" s="83"/>
      <c r="E65" s="110" t="s">
        <v>57</v>
      </c>
      <c r="F65" s="252">
        <f>F66+F68+F71+F73</f>
        <v>43185601.940000005</v>
      </c>
      <c r="G65" s="223">
        <f>G66+G68+G71+G73</f>
        <v>96001974</v>
      </c>
      <c r="H65" s="91">
        <f>G65/F65*100</f>
        <v>222.30088197770294</v>
      </c>
      <c r="I65" s="223">
        <f>I66+I68+I71+I73</f>
        <v>145448704</v>
      </c>
      <c r="J65" s="91">
        <f t="shared" si="44"/>
        <v>151.50595132554255</v>
      </c>
      <c r="K65" s="223">
        <f>K66+K68+K71+K73</f>
        <v>97354400</v>
      </c>
      <c r="L65" s="91">
        <f t="shared" si="46"/>
        <v>66.933838062936616</v>
      </c>
      <c r="M65" s="223">
        <f>M66+M68+M71+M73</f>
        <v>123934800</v>
      </c>
      <c r="N65" s="91">
        <f t="shared" si="47"/>
        <v>127.30272078098166</v>
      </c>
    </row>
    <row r="66" spans="1:14" s="3" customFormat="1" ht="13.5" customHeight="1" x14ac:dyDescent="0.2">
      <c r="A66" s="80"/>
      <c r="B66" s="80"/>
      <c r="C66" s="76">
        <v>381</v>
      </c>
      <c r="D66" s="83"/>
      <c r="E66" s="110" t="s">
        <v>36</v>
      </c>
      <c r="F66" s="252">
        <f t="shared" ref="F66:M66" si="49">F67</f>
        <v>477061.26</v>
      </c>
      <c r="G66" s="223">
        <f t="shared" si="49"/>
        <v>39712601</v>
      </c>
      <c r="H66" s="91" t="s">
        <v>120</v>
      </c>
      <c r="I66" s="223">
        <f t="shared" si="49"/>
        <v>66140980</v>
      </c>
      <c r="J66" s="91">
        <f t="shared" si="44"/>
        <v>166.54910112787627</v>
      </c>
      <c r="K66" s="223">
        <f t="shared" si="49"/>
        <v>387000</v>
      </c>
      <c r="L66" s="91">
        <f t="shared" si="46"/>
        <v>0.58511379783002915</v>
      </c>
      <c r="M66" s="223">
        <f t="shared" si="49"/>
        <v>1369400</v>
      </c>
      <c r="N66" s="91">
        <f t="shared" si="47"/>
        <v>353.85012919896639</v>
      </c>
    </row>
    <row r="67" spans="1:14" s="35" customFormat="1" ht="13.5" customHeight="1" x14ac:dyDescent="0.2">
      <c r="A67" s="78"/>
      <c r="B67" s="78"/>
      <c r="C67" s="78"/>
      <c r="D67" s="79">
        <v>3811</v>
      </c>
      <c r="E67" s="104" t="s">
        <v>19</v>
      </c>
      <c r="F67" s="230">
        <v>477061.26</v>
      </c>
      <c r="G67" s="4">
        <v>39712601</v>
      </c>
      <c r="H67" s="227" t="s">
        <v>120</v>
      </c>
      <c r="I67" s="4">
        <v>66140980</v>
      </c>
      <c r="J67" s="227">
        <f t="shared" si="44"/>
        <v>166.54910112787627</v>
      </c>
      <c r="K67" s="4">
        <v>387000</v>
      </c>
      <c r="L67" s="227">
        <f t="shared" si="46"/>
        <v>0.58511379783002915</v>
      </c>
      <c r="M67" s="4">
        <v>1369400</v>
      </c>
      <c r="N67" s="227">
        <f t="shared" si="47"/>
        <v>353.85012919896639</v>
      </c>
    </row>
    <row r="68" spans="1:14" s="3" customFormat="1" ht="13.5" customHeight="1" x14ac:dyDescent="0.2">
      <c r="A68" s="80"/>
      <c r="B68" s="80"/>
      <c r="C68" s="76">
        <v>382</v>
      </c>
      <c r="D68" s="87"/>
      <c r="E68" s="110" t="s">
        <v>76</v>
      </c>
      <c r="F68" s="252">
        <f t="shared" ref="F68:G68" si="50">F69+F70</f>
        <v>30907158.16</v>
      </c>
      <c r="G68" s="223">
        <f t="shared" si="50"/>
        <v>42786161</v>
      </c>
      <c r="H68" s="91">
        <f>G68/F68*100</f>
        <v>138.4344713237783</v>
      </c>
      <c r="I68" s="223">
        <f t="shared" ref="I68" si="51">I69+I70</f>
        <v>65972810</v>
      </c>
      <c r="J68" s="91">
        <f t="shared" si="44"/>
        <v>154.19193603277469</v>
      </c>
      <c r="K68" s="223">
        <f t="shared" ref="K68" si="52">K69+K70</f>
        <v>65775000</v>
      </c>
      <c r="L68" s="91">
        <f t="shared" si="46"/>
        <v>99.700164355588299</v>
      </c>
      <c r="M68" s="223">
        <f t="shared" ref="M68" si="53">M69+M70</f>
        <v>86800000</v>
      </c>
      <c r="N68" s="91">
        <f t="shared" si="47"/>
        <v>131.96503230710758</v>
      </c>
    </row>
    <row r="69" spans="1:14" s="3" customFormat="1" ht="13.5" customHeight="1" x14ac:dyDescent="0.2">
      <c r="A69" s="80"/>
      <c r="B69" s="80"/>
      <c r="C69" s="76"/>
      <c r="D69" s="87">
        <v>3821</v>
      </c>
      <c r="E69" s="213" t="s">
        <v>228</v>
      </c>
      <c r="F69" s="253">
        <v>174852.68</v>
      </c>
      <c r="G69" s="215">
        <v>301351</v>
      </c>
      <c r="H69" s="227">
        <f>G69/F69*100</f>
        <v>172.34565692673399</v>
      </c>
      <c r="I69" s="215">
        <v>469000</v>
      </c>
      <c r="J69" s="227">
        <f t="shared" si="44"/>
        <v>155.63246845041166</v>
      </c>
      <c r="K69" s="215">
        <v>300000</v>
      </c>
      <c r="L69" s="227">
        <f t="shared" si="46"/>
        <v>63.965884861407254</v>
      </c>
      <c r="M69" s="215">
        <v>0</v>
      </c>
      <c r="N69" s="227">
        <f t="shared" si="47"/>
        <v>0</v>
      </c>
    </row>
    <row r="70" spans="1:14" s="35" customFormat="1" ht="13.5" customHeight="1" x14ac:dyDescent="0.2">
      <c r="A70" s="78"/>
      <c r="B70" s="78"/>
      <c r="C70" s="78"/>
      <c r="D70" s="79">
        <v>3822</v>
      </c>
      <c r="E70" s="104" t="s">
        <v>75</v>
      </c>
      <c r="F70" s="230">
        <v>30732305.48</v>
      </c>
      <c r="G70" s="4">
        <v>42484810</v>
      </c>
      <c r="H70" s="227">
        <f t="shared" ref="H70:H76" si="54">G70/F70*100</f>
        <v>138.24153227830013</v>
      </c>
      <c r="I70" s="4">
        <v>65503810</v>
      </c>
      <c r="J70" s="227">
        <f t="shared" si="44"/>
        <v>154.18171812466622</v>
      </c>
      <c r="K70" s="4">
        <v>65475000</v>
      </c>
      <c r="L70" s="227">
        <f t="shared" si="46"/>
        <v>99.956017825528008</v>
      </c>
      <c r="M70" s="4">
        <v>86800000</v>
      </c>
      <c r="N70" s="227">
        <f t="shared" si="47"/>
        <v>132.56968308514701</v>
      </c>
    </row>
    <row r="71" spans="1:14" s="34" customFormat="1" ht="13.5" customHeight="1" x14ac:dyDescent="0.2">
      <c r="A71" s="42"/>
      <c r="B71" s="42"/>
      <c r="C71" s="42">
        <v>383</v>
      </c>
      <c r="D71" s="88"/>
      <c r="E71" s="211" t="s">
        <v>218</v>
      </c>
      <c r="F71" s="252">
        <f>F72</f>
        <v>4427721.42</v>
      </c>
      <c r="G71" s="223">
        <f>G72</f>
        <v>0</v>
      </c>
      <c r="H71" s="189">
        <f t="shared" si="54"/>
        <v>0</v>
      </c>
      <c r="I71" s="223">
        <f>I72</f>
        <v>0</v>
      </c>
      <c r="J71" s="189" t="s">
        <v>120</v>
      </c>
      <c r="K71" s="223">
        <f>K72</f>
        <v>0</v>
      </c>
      <c r="L71" s="189" t="s">
        <v>120</v>
      </c>
      <c r="M71" s="223">
        <f>M72</f>
        <v>0</v>
      </c>
      <c r="N71" s="189" t="s">
        <v>120</v>
      </c>
    </row>
    <row r="72" spans="1:14" s="35" customFormat="1" ht="13.5" customHeight="1" x14ac:dyDescent="0.2">
      <c r="A72" s="78"/>
      <c r="B72" s="78"/>
      <c r="C72" s="78"/>
      <c r="D72" s="79">
        <v>3831</v>
      </c>
      <c r="E72" s="104" t="s">
        <v>219</v>
      </c>
      <c r="F72" s="230">
        <v>4427721.42</v>
      </c>
      <c r="G72" s="4">
        <v>0</v>
      </c>
      <c r="H72" s="227">
        <f t="shared" si="54"/>
        <v>0</v>
      </c>
      <c r="I72" s="4">
        <v>0</v>
      </c>
      <c r="J72" s="227" t="s">
        <v>120</v>
      </c>
      <c r="K72" s="4">
        <v>0</v>
      </c>
      <c r="L72" s="227" t="s">
        <v>120</v>
      </c>
      <c r="M72" s="4">
        <v>0</v>
      </c>
      <c r="N72" s="227" t="s">
        <v>120</v>
      </c>
    </row>
    <row r="73" spans="1:14" s="34" customFormat="1" ht="13.5" customHeight="1" x14ac:dyDescent="0.2">
      <c r="A73" s="42"/>
      <c r="B73" s="42"/>
      <c r="C73" s="42">
        <v>386</v>
      </c>
      <c r="D73" s="88"/>
      <c r="E73" s="111" t="s">
        <v>92</v>
      </c>
      <c r="F73" s="252">
        <f>F74+F75</f>
        <v>7373661.0999999996</v>
      </c>
      <c r="G73" s="223">
        <f>G74+G75</f>
        <v>13503212</v>
      </c>
      <c r="H73" s="91">
        <f t="shared" si="54"/>
        <v>183.12764604817545</v>
      </c>
      <c r="I73" s="223">
        <f>I74+I75</f>
        <v>13334914</v>
      </c>
      <c r="J73" s="91">
        <f t="shared" si="44"/>
        <v>98.753644688389699</v>
      </c>
      <c r="K73" s="223">
        <f>K74+K75</f>
        <v>31192400</v>
      </c>
      <c r="L73" s="91">
        <f>K73/I73*100</f>
        <v>233.91526934481917</v>
      </c>
      <c r="M73" s="223">
        <f>M74+M75</f>
        <v>35765400</v>
      </c>
      <c r="N73" s="91">
        <f>M73/K73*100</f>
        <v>114.66062245931701</v>
      </c>
    </row>
    <row r="74" spans="1:14" s="35" customFormat="1" ht="25.5" customHeight="1" x14ac:dyDescent="0.2">
      <c r="A74" s="78"/>
      <c r="B74" s="78"/>
      <c r="C74" s="78"/>
      <c r="D74" s="79">
        <v>3861</v>
      </c>
      <c r="E74" s="101" t="s">
        <v>94</v>
      </c>
      <c r="F74" s="230">
        <v>4869722.67</v>
      </c>
      <c r="G74" s="4">
        <v>12697212</v>
      </c>
      <c r="H74" s="227">
        <f t="shared" si="54"/>
        <v>260.73788715364361</v>
      </c>
      <c r="I74" s="4">
        <v>12183914</v>
      </c>
      <c r="J74" s="227">
        <f t="shared" si="44"/>
        <v>95.957396001578928</v>
      </c>
      <c r="K74" s="4">
        <v>31192400</v>
      </c>
      <c r="L74" s="227">
        <f>K74/I74*100</f>
        <v>256.01296923139807</v>
      </c>
      <c r="M74" s="4">
        <v>35765400</v>
      </c>
      <c r="N74" s="227">
        <f>M74/K74*100</f>
        <v>114.66062245931701</v>
      </c>
    </row>
    <row r="75" spans="1:14" s="35" customFormat="1" ht="25.5" customHeight="1" x14ac:dyDescent="0.2">
      <c r="A75" s="78"/>
      <c r="B75" s="78"/>
      <c r="C75" s="78"/>
      <c r="D75" s="79">
        <v>3862</v>
      </c>
      <c r="E75" s="101" t="s">
        <v>160</v>
      </c>
      <c r="F75" s="230">
        <v>2503938.4300000002</v>
      </c>
      <c r="G75" s="4">
        <v>806000</v>
      </c>
      <c r="H75" s="227">
        <f t="shared" si="54"/>
        <v>32.189289894001107</v>
      </c>
      <c r="I75" s="4">
        <v>1151000</v>
      </c>
      <c r="J75" s="227">
        <f t="shared" ref="J75:J88" si="55">I75/G75*100</f>
        <v>142.80397022332508</v>
      </c>
      <c r="K75" s="4">
        <v>0</v>
      </c>
      <c r="L75" s="227">
        <f>K75/I75*100</f>
        <v>0</v>
      </c>
      <c r="M75" s="4">
        <v>0</v>
      </c>
      <c r="N75" s="227" t="s">
        <v>120</v>
      </c>
    </row>
    <row r="76" spans="1:14" s="3" customFormat="1" ht="20.25" customHeight="1" x14ac:dyDescent="0.2">
      <c r="A76" s="58">
        <v>4</v>
      </c>
      <c r="B76" s="59"/>
      <c r="C76" s="59"/>
      <c r="D76" s="124"/>
      <c r="E76" s="125" t="s">
        <v>58</v>
      </c>
      <c r="F76" s="252">
        <f t="shared" ref="F76:G76" si="56">F77+F80</f>
        <v>571104.31000000006</v>
      </c>
      <c r="G76" s="223">
        <f t="shared" si="56"/>
        <v>768936</v>
      </c>
      <c r="H76" s="91">
        <f t="shared" si="54"/>
        <v>134.64020259276276</v>
      </c>
      <c r="I76" s="223">
        <f t="shared" ref="I76" si="57">I77+I80</f>
        <v>1960157</v>
      </c>
      <c r="J76" s="91">
        <f t="shared" si="55"/>
        <v>254.91809461385603</v>
      </c>
      <c r="K76" s="223">
        <f t="shared" ref="K76" si="58">K77+K80</f>
        <v>295600</v>
      </c>
      <c r="L76" s="91">
        <f>K76/I76*100</f>
        <v>15.08042468026796</v>
      </c>
      <c r="M76" s="223">
        <f t="shared" ref="M76" si="59">M77+M80</f>
        <v>295600</v>
      </c>
      <c r="N76" s="189">
        <f t="shared" ref="N76" si="60">M76/K76*100</f>
        <v>100</v>
      </c>
    </row>
    <row r="77" spans="1:14" s="3" customFormat="1" ht="12.75" customHeight="1" x14ac:dyDescent="0.2">
      <c r="A77" s="75"/>
      <c r="B77" s="76">
        <v>41</v>
      </c>
      <c r="C77" s="76"/>
      <c r="D77" s="77"/>
      <c r="E77" s="77" t="s">
        <v>135</v>
      </c>
      <c r="F77" s="252">
        <f t="shared" ref="F77:M78" si="61">F78</f>
        <v>0</v>
      </c>
      <c r="G77" s="223">
        <f t="shared" si="61"/>
        <v>0</v>
      </c>
      <c r="H77" s="91" t="s">
        <v>120</v>
      </c>
      <c r="I77" s="223">
        <f t="shared" si="61"/>
        <v>100000</v>
      </c>
      <c r="J77" s="91" t="s">
        <v>120</v>
      </c>
      <c r="K77" s="223">
        <f t="shared" si="61"/>
        <v>0</v>
      </c>
      <c r="L77" s="91">
        <f t="shared" ref="L77:L79" si="62">K77/I77*100</f>
        <v>0</v>
      </c>
      <c r="M77" s="223">
        <f t="shared" si="61"/>
        <v>0</v>
      </c>
      <c r="N77" s="91" t="s">
        <v>120</v>
      </c>
    </row>
    <row r="78" spans="1:14" s="3" customFormat="1" ht="12.75" customHeight="1" x14ac:dyDescent="0.2">
      <c r="A78" s="75"/>
      <c r="B78" s="76"/>
      <c r="C78" s="76">
        <v>412</v>
      </c>
      <c r="D78" s="77"/>
      <c r="E78" s="77" t="s">
        <v>136</v>
      </c>
      <c r="F78" s="252">
        <f t="shared" si="61"/>
        <v>0</v>
      </c>
      <c r="G78" s="223">
        <f t="shared" si="61"/>
        <v>0</v>
      </c>
      <c r="H78" s="91" t="s">
        <v>120</v>
      </c>
      <c r="I78" s="223">
        <f t="shared" si="61"/>
        <v>100000</v>
      </c>
      <c r="J78" s="91" t="s">
        <v>120</v>
      </c>
      <c r="K78" s="223">
        <f t="shared" si="61"/>
        <v>0</v>
      </c>
      <c r="L78" s="91">
        <f t="shared" si="62"/>
        <v>0</v>
      </c>
      <c r="M78" s="223">
        <f t="shared" si="61"/>
        <v>0</v>
      </c>
      <c r="N78" s="91" t="s">
        <v>120</v>
      </c>
    </row>
    <row r="79" spans="1:14" s="3" customFormat="1" ht="12.75" customHeight="1" x14ac:dyDescent="0.2">
      <c r="A79" s="75"/>
      <c r="B79" s="80"/>
      <c r="C79" s="80"/>
      <c r="D79" s="87">
        <v>4123</v>
      </c>
      <c r="E79" s="87" t="s">
        <v>137</v>
      </c>
      <c r="F79" s="253">
        <v>0</v>
      </c>
      <c r="G79" s="215">
        <v>0</v>
      </c>
      <c r="H79" s="227" t="s">
        <v>120</v>
      </c>
      <c r="I79" s="215">
        <v>100000</v>
      </c>
      <c r="J79" s="227" t="s">
        <v>120</v>
      </c>
      <c r="K79" s="215">
        <v>0</v>
      </c>
      <c r="L79" s="227">
        <f t="shared" si="62"/>
        <v>0</v>
      </c>
      <c r="M79" s="215">
        <v>0</v>
      </c>
      <c r="N79" s="227" t="s">
        <v>120</v>
      </c>
    </row>
    <row r="80" spans="1:14" s="3" customFormat="1" x14ac:dyDescent="0.2">
      <c r="A80" s="80"/>
      <c r="B80" s="75">
        <v>42</v>
      </c>
      <c r="C80" s="80"/>
      <c r="D80" s="83"/>
      <c r="E80" s="102" t="s">
        <v>20</v>
      </c>
      <c r="F80" s="252">
        <f>F81+F87</f>
        <v>571104.31000000006</v>
      </c>
      <c r="G80" s="223">
        <f>G81+G87</f>
        <v>768936</v>
      </c>
      <c r="H80" s="91">
        <f>G80/F80*100</f>
        <v>134.64020259276276</v>
      </c>
      <c r="I80" s="223">
        <f>I81+I87</f>
        <v>1860157</v>
      </c>
      <c r="J80" s="91">
        <f t="shared" si="55"/>
        <v>241.9131111041751</v>
      </c>
      <c r="K80" s="223">
        <f>K81+K87</f>
        <v>295600</v>
      </c>
      <c r="L80" s="91">
        <f t="shared" ref="L80:L86" si="63">K80/I80*100</f>
        <v>15.891131770060268</v>
      </c>
      <c r="M80" s="223">
        <f>M81+M87</f>
        <v>295600</v>
      </c>
      <c r="N80" s="91">
        <f t="shared" ref="N80:N86" si="64">M80/K80*100</f>
        <v>100</v>
      </c>
    </row>
    <row r="81" spans="1:14" s="3" customFormat="1" x14ac:dyDescent="0.2">
      <c r="A81" s="80"/>
      <c r="B81" s="80"/>
      <c r="C81" s="75">
        <v>422</v>
      </c>
      <c r="D81" s="83"/>
      <c r="E81" s="103" t="s">
        <v>25</v>
      </c>
      <c r="F81" s="252">
        <f>SUM(F82:F86)</f>
        <v>183818.69</v>
      </c>
      <c r="G81" s="223">
        <f>SUM(G82:G86)</f>
        <v>569936</v>
      </c>
      <c r="H81" s="91">
        <f>G81/F81*100</f>
        <v>310.05334658842361</v>
      </c>
      <c r="I81" s="223">
        <f>SUM(I82:I86)</f>
        <v>665100</v>
      </c>
      <c r="J81" s="91">
        <f t="shared" si="55"/>
        <v>116.69731338255522</v>
      </c>
      <c r="K81" s="223">
        <f>SUM(K82:K86)</f>
        <v>245600</v>
      </c>
      <c r="L81" s="91">
        <f t="shared" si="63"/>
        <v>36.926777928131109</v>
      </c>
      <c r="M81" s="223">
        <f>SUM(M82:M86)</f>
        <v>245600</v>
      </c>
      <c r="N81" s="91">
        <f t="shared" si="64"/>
        <v>100</v>
      </c>
    </row>
    <row r="82" spans="1:14" s="35" customFormat="1" x14ac:dyDescent="0.2">
      <c r="A82" s="78"/>
      <c r="B82" s="78"/>
      <c r="C82" s="78"/>
      <c r="D82" s="89" t="s">
        <v>21</v>
      </c>
      <c r="E82" s="112" t="s">
        <v>22</v>
      </c>
      <c r="F82" s="230">
        <v>58016.57</v>
      </c>
      <c r="G82" s="4">
        <v>514140</v>
      </c>
      <c r="H82" s="227">
        <f>G82/F82*100</f>
        <v>886.19509908979455</v>
      </c>
      <c r="I82" s="4">
        <v>596350</v>
      </c>
      <c r="J82" s="227">
        <f t="shared" si="55"/>
        <v>115.98980822344109</v>
      </c>
      <c r="K82" s="4">
        <v>196350</v>
      </c>
      <c r="L82" s="227">
        <f t="shared" si="63"/>
        <v>32.925295547916491</v>
      </c>
      <c r="M82" s="4">
        <v>196350</v>
      </c>
      <c r="N82" s="227">
        <f t="shared" si="64"/>
        <v>100</v>
      </c>
    </row>
    <row r="83" spans="1:14" s="35" customFormat="1" x14ac:dyDescent="0.2">
      <c r="A83" s="78"/>
      <c r="B83" s="78"/>
      <c r="C83" s="78"/>
      <c r="D83" s="43" t="s">
        <v>23</v>
      </c>
      <c r="E83" s="43" t="s">
        <v>24</v>
      </c>
      <c r="F83" s="230">
        <v>24127.95</v>
      </c>
      <c r="G83" s="4">
        <v>17500</v>
      </c>
      <c r="H83" s="227">
        <f>G83/F83*100</f>
        <v>72.529991151341079</v>
      </c>
      <c r="I83" s="4">
        <v>19500</v>
      </c>
      <c r="J83" s="227">
        <f t="shared" si="55"/>
        <v>111.42857142857143</v>
      </c>
      <c r="K83" s="4">
        <v>15500</v>
      </c>
      <c r="L83" s="227">
        <f t="shared" si="63"/>
        <v>79.487179487179489</v>
      </c>
      <c r="M83" s="4">
        <v>15500</v>
      </c>
      <c r="N83" s="227">
        <f t="shared" si="64"/>
        <v>100</v>
      </c>
    </row>
    <row r="84" spans="1:14" s="35" customFormat="1" x14ac:dyDescent="0.2">
      <c r="A84" s="78"/>
      <c r="B84" s="78"/>
      <c r="C84" s="78"/>
      <c r="D84" s="43">
        <v>4223</v>
      </c>
      <c r="E84" s="43" t="s">
        <v>181</v>
      </c>
      <c r="F84" s="230">
        <v>0</v>
      </c>
      <c r="G84" s="4">
        <v>2000</v>
      </c>
      <c r="H84" s="227" t="s">
        <v>120</v>
      </c>
      <c r="I84" s="4">
        <v>2000</v>
      </c>
      <c r="J84" s="227">
        <f t="shared" si="55"/>
        <v>100</v>
      </c>
      <c r="K84" s="4">
        <v>2000</v>
      </c>
      <c r="L84" s="227">
        <f t="shared" si="63"/>
        <v>100</v>
      </c>
      <c r="M84" s="4">
        <v>2000</v>
      </c>
      <c r="N84" s="227">
        <f t="shared" si="64"/>
        <v>100</v>
      </c>
    </row>
    <row r="85" spans="1:14" s="35" customFormat="1" x14ac:dyDescent="0.2">
      <c r="A85" s="78"/>
      <c r="B85" s="78"/>
      <c r="C85" s="78"/>
      <c r="D85" s="43">
        <v>4225</v>
      </c>
      <c r="E85" s="79" t="s">
        <v>102</v>
      </c>
      <c r="F85" s="230">
        <v>451.28</v>
      </c>
      <c r="G85" s="4">
        <v>13341</v>
      </c>
      <c r="H85" s="227">
        <f t="shared" ref="H85:H88" si="65">G85/F85*100</f>
        <v>2956.2577557170716</v>
      </c>
      <c r="I85" s="4">
        <v>500</v>
      </c>
      <c r="J85" s="227">
        <f t="shared" si="55"/>
        <v>3.7478449891312495</v>
      </c>
      <c r="K85" s="4">
        <v>500</v>
      </c>
      <c r="L85" s="227">
        <f t="shared" si="63"/>
        <v>100</v>
      </c>
      <c r="M85" s="4">
        <v>500</v>
      </c>
      <c r="N85" s="227">
        <f t="shared" si="64"/>
        <v>100</v>
      </c>
    </row>
    <row r="86" spans="1:14" s="35" customFormat="1" x14ac:dyDescent="0.2">
      <c r="A86" s="78"/>
      <c r="B86" s="78"/>
      <c r="C86" s="78"/>
      <c r="D86" s="43">
        <v>4227</v>
      </c>
      <c r="E86" s="79" t="s">
        <v>103</v>
      </c>
      <c r="F86" s="230">
        <v>101222.89</v>
      </c>
      <c r="G86" s="4">
        <v>22955</v>
      </c>
      <c r="H86" s="227">
        <f t="shared" si="65"/>
        <v>22.677676956269476</v>
      </c>
      <c r="I86" s="4">
        <v>46750</v>
      </c>
      <c r="J86" s="227">
        <f t="shared" si="55"/>
        <v>203.65933347854499</v>
      </c>
      <c r="K86" s="4">
        <v>31250</v>
      </c>
      <c r="L86" s="227">
        <f t="shared" si="63"/>
        <v>66.844919786096256</v>
      </c>
      <c r="M86" s="4">
        <v>31250</v>
      </c>
      <c r="N86" s="227">
        <f t="shared" si="64"/>
        <v>100</v>
      </c>
    </row>
    <row r="87" spans="1:14" s="3" customFormat="1" x14ac:dyDescent="0.2">
      <c r="A87" s="80"/>
      <c r="B87" s="80"/>
      <c r="C87" s="75">
        <v>426</v>
      </c>
      <c r="D87" s="85"/>
      <c r="E87" s="113" t="s">
        <v>26</v>
      </c>
      <c r="F87" s="252">
        <f t="shared" ref="F87:M87" si="66">F88</f>
        <v>387285.62</v>
      </c>
      <c r="G87" s="223">
        <f t="shared" si="66"/>
        <v>199000</v>
      </c>
      <c r="H87" s="91">
        <f t="shared" si="65"/>
        <v>51.383265921414804</v>
      </c>
      <c r="I87" s="223">
        <f t="shared" si="66"/>
        <v>1195057</v>
      </c>
      <c r="J87" s="91">
        <f t="shared" si="55"/>
        <v>600.53115577889446</v>
      </c>
      <c r="K87" s="223">
        <f t="shared" si="66"/>
        <v>50000</v>
      </c>
      <c r="L87" s="91">
        <f>K87/I87*100</f>
        <v>4.1839008515911793</v>
      </c>
      <c r="M87" s="223">
        <f t="shared" si="66"/>
        <v>50000</v>
      </c>
      <c r="N87" s="189">
        <f>M87/K87*100</f>
        <v>100</v>
      </c>
    </row>
    <row r="88" spans="1:14" s="35" customFormat="1" x14ac:dyDescent="0.2">
      <c r="A88" s="78"/>
      <c r="B88" s="78"/>
      <c r="C88" s="78"/>
      <c r="D88" s="43" t="s">
        <v>59</v>
      </c>
      <c r="E88" s="104" t="s">
        <v>1</v>
      </c>
      <c r="F88" s="230">
        <v>387285.62</v>
      </c>
      <c r="G88" s="4">
        <v>199000</v>
      </c>
      <c r="H88" s="227">
        <f t="shared" si="65"/>
        <v>51.383265921414804</v>
      </c>
      <c r="I88" s="4">
        <v>1195057</v>
      </c>
      <c r="J88" s="227">
        <f t="shared" si="55"/>
        <v>600.53115577889446</v>
      </c>
      <c r="K88" s="4">
        <v>50000</v>
      </c>
      <c r="L88" s="227">
        <f>K88/I88*100</f>
        <v>4.1839008515911793</v>
      </c>
      <c r="M88" s="4">
        <v>50000</v>
      </c>
      <c r="N88" s="227">
        <f>M88/K88*100</f>
        <v>100</v>
      </c>
    </row>
    <row r="89" spans="1:14" s="3" customFormat="1" x14ac:dyDescent="0.2">
      <c r="A89" s="80"/>
      <c r="B89" s="80"/>
      <c r="C89" s="80"/>
      <c r="D89" s="80"/>
      <c r="E89" s="34"/>
      <c r="F89" s="34"/>
      <c r="G89" s="230"/>
      <c r="H89" s="230"/>
      <c r="I89" s="230"/>
      <c r="J89" s="230"/>
      <c r="K89" s="230"/>
      <c r="M89" s="230"/>
    </row>
    <row r="90" spans="1:14" s="3" customFormat="1" x14ac:dyDescent="0.2">
      <c r="A90" s="80"/>
      <c r="B90" s="80"/>
      <c r="C90" s="80"/>
      <c r="D90" s="80"/>
      <c r="G90" s="4"/>
      <c r="H90" s="230"/>
      <c r="I90" s="230"/>
      <c r="J90" s="230"/>
      <c r="K90" s="230"/>
      <c r="M90" s="230"/>
    </row>
    <row r="91" spans="1:14" s="3" customFormat="1" x14ac:dyDescent="0.2">
      <c r="A91" s="80"/>
      <c r="B91" s="80"/>
      <c r="C91" s="80"/>
      <c r="D91" s="80"/>
      <c r="G91" s="4"/>
      <c r="H91" s="230"/>
      <c r="I91" s="230"/>
      <c r="J91" s="230"/>
      <c r="K91" s="230"/>
      <c r="M91" s="230"/>
    </row>
    <row r="92" spans="1:14" s="3" customFormat="1" x14ac:dyDescent="0.2">
      <c r="A92" s="80"/>
      <c r="B92" s="80"/>
      <c r="C92" s="80"/>
      <c r="D92" s="80"/>
      <c r="G92" s="4"/>
      <c r="H92" s="230"/>
      <c r="I92" s="230"/>
      <c r="J92" s="230"/>
      <c r="K92" s="230"/>
      <c r="M92" s="230"/>
    </row>
    <row r="93" spans="1:14" s="3" customFormat="1" x14ac:dyDescent="0.2">
      <c r="A93" s="80"/>
      <c r="B93" s="80"/>
      <c r="C93" s="80"/>
      <c r="D93" s="80"/>
      <c r="G93" s="4"/>
      <c r="H93" s="230"/>
      <c r="I93" s="230"/>
      <c r="J93" s="230"/>
      <c r="K93" s="230"/>
      <c r="M93" s="230"/>
    </row>
    <row r="94" spans="1:14" s="3" customFormat="1" x14ac:dyDescent="0.2">
      <c r="A94" s="80"/>
      <c r="B94" s="80"/>
      <c r="C94" s="80"/>
      <c r="D94" s="80"/>
      <c r="G94" s="4"/>
      <c r="H94" s="230"/>
      <c r="I94" s="230"/>
      <c r="J94" s="230"/>
      <c r="K94" s="230"/>
      <c r="M94" s="230"/>
    </row>
    <row r="95" spans="1:14" s="3" customFormat="1" x14ac:dyDescent="0.2">
      <c r="A95" s="80"/>
      <c r="B95" s="80"/>
      <c r="C95" s="80"/>
      <c r="D95" s="80"/>
      <c r="G95" s="4"/>
      <c r="H95" s="230"/>
      <c r="I95" s="230"/>
      <c r="J95" s="230"/>
      <c r="K95" s="230"/>
      <c r="M95" s="230"/>
    </row>
    <row r="96" spans="1:14" s="3" customFormat="1" x14ac:dyDescent="0.2">
      <c r="A96" s="80"/>
      <c r="B96" s="80"/>
      <c r="C96" s="80"/>
      <c r="D96" s="80"/>
      <c r="G96" s="4"/>
      <c r="H96" s="230"/>
      <c r="I96" s="230"/>
      <c r="J96" s="230"/>
      <c r="K96" s="230"/>
      <c r="M96" s="230"/>
    </row>
    <row r="97" spans="1:13" s="3" customFormat="1" x14ac:dyDescent="0.2">
      <c r="A97" s="80"/>
      <c r="B97" s="80"/>
      <c r="C97" s="80"/>
      <c r="D97" s="80"/>
      <c r="G97" s="4"/>
      <c r="H97" s="230"/>
      <c r="I97" s="230"/>
      <c r="J97" s="230"/>
      <c r="K97" s="230"/>
      <c r="M97" s="230"/>
    </row>
    <row r="98" spans="1:13" s="3" customFormat="1" x14ac:dyDescent="0.2">
      <c r="A98" s="80"/>
      <c r="B98" s="80"/>
      <c r="C98" s="80"/>
      <c r="D98" s="80"/>
      <c r="G98" s="4"/>
      <c r="H98" s="230"/>
      <c r="I98" s="230"/>
      <c r="J98" s="230"/>
      <c r="K98" s="230"/>
      <c r="M98" s="230"/>
    </row>
    <row r="99" spans="1:13" s="3" customFormat="1" x14ac:dyDescent="0.2">
      <c r="A99" s="80"/>
      <c r="B99" s="80"/>
      <c r="C99" s="80"/>
      <c r="D99" s="80"/>
      <c r="G99" s="4"/>
      <c r="H99" s="230"/>
      <c r="I99" s="230"/>
      <c r="J99" s="230"/>
      <c r="K99" s="230"/>
      <c r="M99" s="230"/>
    </row>
    <row r="100" spans="1:13" s="3" customFormat="1" x14ac:dyDescent="0.2">
      <c r="A100" s="80"/>
      <c r="B100" s="80"/>
      <c r="C100" s="80"/>
      <c r="D100" s="80"/>
      <c r="G100" s="4"/>
      <c r="H100" s="230"/>
      <c r="I100" s="230"/>
      <c r="J100" s="230"/>
      <c r="K100" s="230"/>
      <c r="M100" s="230"/>
    </row>
    <row r="101" spans="1:13" s="3" customFormat="1" x14ac:dyDescent="0.2">
      <c r="A101" s="80"/>
      <c r="B101" s="80"/>
      <c r="C101" s="80"/>
      <c r="D101" s="80"/>
      <c r="G101" s="4"/>
      <c r="H101" s="230"/>
      <c r="I101" s="230"/>
      <c r="J101" s="230"/>
      <c r="K101" s="230"/>
      <c r="M101" s="230"/>
    </row>
    <row r="102" spans="1:13" s="3" customFormat="1" x14ac:dyDescent="0.2">
      <c r="A102" s="80"/>
      <c r="B102" s="80"/>
      <c r="C102" s="80"/>
      <c r="D102" s="80"/>
      <c r="G102" s="4"/>
      <c r="H102" s="230"/>
      <c r="I102" s="230"/>
      <c r="J102" s="230"/>
      <c r="K102" s="230"/>
      <c r="M102" s="230"/>
    </row>
    <row r="103" spans="1:13" s="3" customFormat="1" x14ac:dyDescent="0.2">
      <c r="A103" s="80"/>
      <c r="B103" s="80"/>
      <c r="C103" s="80"/>
      <c r="D103" s="80"/>
      <c r="G103" s="4"/>
      <c r="H103" s="230"/>
      <c r="I103" s="230"/>
      <c r="J103" s="230"/>
      <c r="K103" s="230"/>
      <c r="M103" s="230"/>
    </row>
    <row r="104" spans="1:13" s="3" customFormat="1" x14ac:dyDescent="0.2">
      <c r="A104" s="80"/>
      <c r="B104" s="80"/>
      <c r="C104" s="80"/>
      <c r="D104" s="80"/>
      <c r="G104" s="4"/>
      <c r="H104" s="230"/>
      <c r="I104" s="230"/>
      <c r="J104" s="230"/>
      <c r="K104" s="230"/>
      <c r="M104" s="230"/>
    </row>
    <row r="105" spans="1:13" s="3" customFormat="1" x14ac:dyDescent="0.2">
      <c r="A105" s="80"/>
      <c r="B105" s="80"/>
      <c r="C105" s="80"/>
      <c r="D105" s="80"/>
      <c r="G105" s="4"/>
      <c r="H105" s="230"/>
      <c r="I105" s="230"/>
      <c r="J105" s="230"/>
      <c r="K105" s="230"/>
      <c r="M105" s="230"/>
    </row>
    <row r="106" spans="1:13" s="3" customFormat="1" x14ac:dyDescent="0.2">
      <c r="A106" s="80"/>
      <c r="B106" s="80"/>
      <c r="C106" s="80"/>
      <c r="D106" s="80"/>
      <c r="G106" s="4"/>
      <c r="H106" s="230"/>
      <c r="I106" s="230"/>
      <c r="J106" s="230"/>
      <c r="K106" s="230"/>
      <c r="M106" s="230"/>
    </row>
    <row r="107" spans="1:13" s="3" customFormat="1" x14ac:dyDescent="0.2">
      <c r="A107" s="80"/>
      <c r="B107" s="80"/>
      <c r="C107" s="80"/>
      <c r="D107" s="80"/>
      <c r="G107" s="4"/>
      <c r="H107" s="230"/>
      <c r="I107" s="230"/>
      <c r="J107" s="230"/>
      <c r="K107" s="230"/>
      <c r="M107" s="230"/>
    </row>
    <row r="108" spans="1:13" s="3" customFormat="1" x14ac:dyDescent="0.2">
      <c r="A108" s="80"/>
      <c r="B108" s="80"/>
      <c r="C108" s="80"/>
      <c r="D108" s="80"/>
      <c r="G108" s="4"/>
      <c r="H108" s="230"/>
      <c r="I108" s="230"/>
      <c r="J108" s="230"/>
      <c r="K108" s="230"/>
      <c r="M108" s="230"/>
    </row>
    <row r="109" spans="1:13" s="3" customFormat="1" x14ac:dyDescent="0.2">
      <c r="A109" s="80"/>
      <c r="B109" s="80"/>
      <c r="C109" s="80"/>
      <c r="D109" s="80"/>
      <c r="G109" s="4"/>
      <c r="H109" s="230"/>
      <c r="I109" s="230"/>
      <c r="J109" s="230"/>
      <c r="K109" s="230"/>
      <c r="M109" s="230"/>
    </row>
    <row r="110" spans="1:13" s="3" customFormat="1" x14ac:dyDescent="0.2">
      <c r="A110" s="80"/>
      <c r="B110" s="80"/>
      <c r="C110" s="80"/>
      <c r="D110" s="80"/>
      <c r="G110" s="4"/>
      <c r="H110" s="230"/>
      <c r="I110" s="230"/>
      <c r="J110" s="230"/>
      <c r="K110" s="230"/>
      <c r="M110" s="230"/>
    </row>
    <row r="111" spans="1:13" s="3" customFormat="1" x14ac:dyDescent="0.2">
      <c r="A111" s="80"/>
      <c r="B111" s="80"/>
      <c r="C111" s="80"/>
      <c r="D111" s="80"/>
      <c r="G111" s="4"/>
      <c r="H111" s="230"/>
      <c r="I111" s="230"/>
      <c r="J111" s="230"/>
      <c r="K111" s="230"/>
      <c r="M111" s="230"/>
    </row>
    <row r="112" spans="1:13" s="3" customFormat="1" x14ac:dyDescent="0.2">
      <c r="A112" s="80"/>
      <c r="B112" s="80"/>
      <c r="C112" s="80"/>
      <c r="D112" s="80"/>
      <c r="G112" s="4"/>
      <c r="H112" s="230"/>
      <c r="I112" s="230"/>
      <c r="J112" s="230"/>
      <c r="K112" s="230"/>
      <c r="M112" s="230"/>
    </row>
    <row r="113" spans="1:13" s="3" customFormat="1" x14ac:dyDescent="0.2">
      <c r="A113" s="80"/>
      <c r="B113" s="80"/>
      <c r="C113" s="80"/>
      <c r="D113" s="80"/>
      <c r="G113" s="4"/>
      <c r="H113" s="230"/>
      <c r="I113" s="230"/>
      <c r="J113" s="230"/>
      <c r="K113" s="230"/>
      <c r="M113" s="230"/>
    </row>
    <row r="114" spans="1:13" s="3" customFormat="1" x14ac:dyDescent="0.2">
      <c r="A114" s="80"/>
      <c r="B114" s="80"/>
      <c r="C114" s="80"/>
      <c r="D114" s="80"/>
      <c r="G114" s="4"/>
      <c r="H114" s="230"/>
      <c r="I114" s="230"/>
      <c r="J114" s="230"/>
      <c r="K114" s="230"/>
      <c r="M114" s="230"/>
    </row>
    <row r="115" spans="1:13" s="3" customFormat="1" x14ac:dyDescent="0.2">
      <c r="A115" s="80"/>
      <c r="B115" s="80"/>
      <c r="C115" s="80"/>
      <c r="D115" s="80"/>
      <c r="G115" s="4"/>
      <c r="H115" s="230"/>
      <c r="I115" s="230"/>
      <c r="J115" s="230"/>
      <c r="K115" s="230"/>
      <c r="M115" s="230"/>
    </row>
    <row r="116" spans="1:13" s="3" customFormat="1" x14ac:dyDescent="0.2">
      <c r="A116" s="80"/>
      <c r="B116" s="80"/>
      <c r="C116" s="80"/>
      <c r="D116" s="80"/>
      <c r="G116" s="4"/>
      <c r="H116" s="230"/>
      <c r="I116" s="230"/>
      <c r="J116" s="230"/>
      <c r="K116" s="230"/>
      <c r="M116" s="230"/>
    </row>
    <row r="117" spans="1:13" s="3" customFormat="1" x14ac:dyDescent="0.2">
      <c r="A117" s="80"/>
      <c r="B117" s="80"/>
      <c r="C117" s="80"/>
      <c r="D117" s="80"/>
      <c r="G117" s="4"/>
      <c r="H117" s="230"/>
      <c r="I117" s="230"/>
      <c r="J117" s="230"/>
      <c r="K117" s="230"/>
      <c r="M117" s="230"/>
    </row>
    <row r="118" spans="1:13" s="3" customFormat="1" x14ac:dyDescent="0.2">
      <c r="A118" s="80"/>
      <c r="B118" s="80"/>
      <c r="C118" s="80"/>
      <c r="D118" s="80"/>
      <c r="G118" s="4"/>
      <c r="H118" s="230"/>
      <c r="I118" s="230"/>
      <c r="J118" s="230"/>
      <c r="K118" s="230"/>
      <c r="M118" s="230"/>
    </row>
    <row r="119" spans="1:13" s="3" customFormat="1" x14ac:dyDescent="0.2">
      <c r="A119" s="80"/>
      <c r="B119" s="80"/>
      <c r="C119" s="80"/>
      <c r="D119" s="80"/>
      <c r="G119" s="4"/>
      <c r="H119" s="230"/>
      <c r="I119" s="230"/>
      <c r="J119" s="230"/>
      <c r="K119" s="230"/>
      <c r="M119" s="230"/>
    </row>
    <row r="120" spans="1:13" s="3" customFormat="1" x14ac:dyDescent="0.2">
      <c r="A120" s="80"/>
      <c r="B120" s="80"/>
      <c r="C120" s="80"/>
      <c r="D120" s="80"/>
      <c r="G120" s="4"/>
      <c r="H120" s="230"/>
      <c r="I120" s="230"/>
      <c r="J120" s="230"/>
      <c r="K120" s="230"/>
      <c r="M120" s="230"/>
    </row>
    <row r="121" spans="1:13" s="3" customFormat="1" x14ac:dyDescent="0.2">
      <c r="A121" s="80"/>
      <c r="B121" s="80"/>
      <c r="C121" s="80"/>
      <c r="D121" s="80"/>
      <c r="G121" s="4"/>
      <c r="H121" s="230"/>
      <c r="I121" s="230"/>
      <c r="J121" s="230"/>
      <c r="K121" s="230"/>
      <c r="M121" s="230"/>
    </row>
    <row r="122" spans="1:13" s="3" customFormat="1" x14ac:dyDescent="0.2">
      <c r="A122" s="80"/>
      <c r="B122" s="80"/>
      <c r="C122" s="80"/>
      <c r="D122" s="80"/>
      <c r="G122" s="4"/>
      <c r="H122" s="230"/>
      <c r="I122" s="230"/>
      <c r="J122" s="230"/>
      <c r="K122" s="230"/>
      <c r="M122" s="230"/>
    </row>
    <row r="123" spans="1:13" s="3" customFormat="1" x14ac:dyDescent="0.2">
      <c r="A123" s="80"/>
      <c r="B123" s="80"/>
      <c r="C123" s="80"/>
      <c r="D123" s="80"/>
      <c r="G123" s="4"/>
      <c r="H123" s="230"/>
      <c r="I123" s="230"/>
      <c r="J123" s="230"/>
      <c r="K123" s="230"/>
      <c r="M123" s="230"/>
    </row>
    <row r="124" spans="1:13" s="3" customFormat="1" x14ac:dyDescent="0.2">
      <c r="A124" s="80"/>
      <c r="B124" s="80"/>
      <c r="C124" s="80"/>
      <c r="D124" s="80"/>
      <c r="G124" s="4"/>
      <c r="H124" s="230"/>
      <c r="I124" s="230"/>
      <c r="J124" s="230"/>
      <c r="K124" s="230"/>
      <c r="M124" s="230"/>
    </row>
    <row r="125" spans="1:13" s="3" customFormat="1" x14ac:dyDescent="0.2">
      <c r="A125" s="80"/>
      <c r="B125" s="80"/>
      <c r="C125" s="80"/>
      <c r="D125" s="80"/>
      <c r="G125" s="4"/>
      <c r="H125" s="230"/>
      <c r="I125" s="230"/>
      <c r="J125" s="230"/>
      <c r="K125" s="230"/>
      <c r="M125" s="230"/>
    </row>
    <row r="126" spans="1:13" s="3" customFormat="1" x14ac:dyDescent="0.2">
      <c r="A126" s="80"/>
      <c r="B126" s="80"/>
      <c r="C126" s="80"/>
      <c r="D126" s="80"/>
      <c r="G126" s="4"/>
      <c r="H126" s="230"/>
      <c r="I126" s="230"/>
      <c r="J126" s="230"/>
      <c r="K126" s="230"/>
      <c r="M126" s="230"/>
    </row>
    <row r="127" spans="1:13" s="3" customFormat="1" x14ac:dyDescent="0.2">
      <c r="A127" s="80"/>
      <c r="B127" s="80"/>
      <c r="C127" s="80"/>
      <c r="D127" s="80"/>
      <c r="G127" s="4"/>
      <c r="H127" s="230"/>
      <c r="I127" s="230"/>
      <c r="J127" s="230"/>
      <c r="K127" s="230"/>
      <c r="M127" s="230"/>
    </row>
    <row r="128" spans="1:13" s="3" customFormat="1" x14ac:dyDescent="0.2">
      <c r="A128" s="80"/>
      <c r="B128" s="80"/>
      <c r="C128" s="80"/>
      <c r="D128" s="80"/>
      <c r="G128" s="4"/>
      <c r="H128" s="230"/>
      <c r="I128" s="230"/>
      <c r="J128" s="230"/>
      <c r="K128" s="230"/>
      <c r="M128" s="230"/>
    </row>
    <row r="129" spans="1:13" s="3" customFormat="1" x14ac:dyDescent="0.2">
      <c r="A129" s="80"/>
      <c r="B129" s="80"/>
      <c r="C129" s="80"/>
      <c r="D129" s="80"/>
      <c r="G129" s="4"/>
      <c r="H129" s="230"/>
      <c r="I129" s="230"/>
      <c r="J129" s="230"/>
      <c r="K129" s="230"/>
      <c r="M129" s="230"/>
    </row>
    <row r="130" spans="1:13" s="3" customFormat="1" x14ac:dyDescent="0.2">
      <c r="A130" s="80"/>
      <c r="B130" s="80"/>
      <c r="C130" s="80"/>
      <c r="D130" s="80"/>
      <c r="G130" s="4"/>
      <c r="H130" s="230"/>
      <c r="I130" s="230"/>
      <c r="J130" s="230"/>
      <c r="K130" s="230"/>
      <c r="M130" s="230"/>
    </row>
    <row r="131" spans="1:13" s="3" customFormat="1" x14ac:dyDescent="0.2">
      <c r="A131" s="80"/>
      <c r="B131" s="80"/>
      <c r="C131" s="80"/>
      <c r="D131" s="80"/>
      <c r="G131" s="4"/>
      <c r="H131" s="230"/>
      <c r="I131" s="230"/>
      <c r="J131" s="230"/>
      <c r="K131" s="230"/>
      <c r="M131" s="230"/>
    </row>
    <row r="132" spans="1:13" s="3" customFormat="1" x14ac:dyDescent="0.2">
      <c r="A132" s="80"/>
      <c r="B132" s="80"/>
      <c r="C132" s="80"/>
      <c r="D132" s="80"/>
      <c r="G132" s="4"/>
      <c r="H132" s="230"/>
      <c r="I132" s="230"/>
      <c r="J132" s="230"/>
      <c r="K132" s="230"/>
      <c r="M132" s="230"/>
    </row>
    <row r="133" spans="1:13" s="3" customFormat="1" x14ac:dyDescent="0.2">
      <c r="A133" s="80"/>
      <c r="B133" s="80"/>
      <c r="C133" s="80"/>
      <c r="D133" s="80"/>
      <c r="G133" s="4"/>
      <c r="H133" s="230"/>
      <c r="I133" s="230"/>
      <c r="J133" s="230"/>
      <c r="K133" s="230"/>
      <c r="M133" s="230"/>
    </row>
    <row r="134" spans="1:13" s="3" customFormat="1" x14ac:dyDescent="0.2">
      <c r="A134" s="80"/>
      <c r="B134" s="80"/>
      <c r="C134" s="80"/>
      <c r="D134" s="80"/>
      <c r="G134" s="4"/>
      <c r="H134" s="230"/>
      <c r="I134" s="230"/>
      <c r="J134" s="230"/>
      <c r="K134" s="230"/>
      <c r="M134" s="230"/>
    </row>
    <row r="135" spans="1:13" s="3" customFormat="1" x14ac:dyDescent="0.2">
      <c r="A135" s="80"/>
      <c r="B135" s="80"/>
      <c r="C135" s="80"/>
      <c r="D135" s="80"/>
      <c r="G135" s="4"/>
      <c r="H135" s="230"/>
      <c r="I135" s="230"/>
      <c r="J135" s="230"/>
      <c r="K135" s="230"/>
      <c r="M135" s="230"/>
    </row>
    <row r="136" spans="1:13" s="3" customFormat="1" x14ac:dyDescent="0.2">
      <c r="A136" s="80"/>
      <c r="B136" s="80"/>
      <c r="C136" s="80"/>
      <c r="D136" s="80"/>
      <c r="G136" s="4"/>
      <c r="H136" s="230"/>
      <c r="I136" s="230"/>
      <c r="J136" s="230"/>
      <c r="K136" s="230"/>
      <c r="M136" s="230"/>
    </row>
    <row r="137" spans="1:13" s="3" customFormat="1" x14ac:dyDescent="0.2">
      <c r="A137" s="80"/>
      <c r="B137" s="80"/>
      <c r="C137" s="80"/>
      <c r="D137" s="80"/>
      <c r="G137" s="4"/>
      <c r="H137" s="230"/>
      <c r="I137" s="230"/>
      <c r="J137" s="230"/>
      <c r="K137" s="230"/>
      <c r="M137" s="230"/>
    </row>
    <row r="138" spans="1:13" s="3" customFormat="1" x14ac:dyDescent="0.2">
      <c r="A138" s="80"/>
      <c r="B138" s="80"/>
      <c r="C138" s="80"/>
      <c r="D138" s="80"/>
      <c r="G138" s="4"/>
      <c r="H138" s="230"/>
      <c r="I138" s="230"/>
      <c r="J138" s="230"/>
      <c r="K138" s="230"/>
      <c r="M138" s="230"/>
    </row>
    <row r="139" spans="1:13" s="3" customFormat="1" x14ac:dyDescent="0.2">
      <c r="A139" s="80"/>
      <c r="B139" s="80"/>
      <c r="C139" s="80"/>
      <c r="D139" s="80"/>
      <c r="G139" s="4"/>
      <c r="H139" s="230"/>
      <c r="I139" s="230"/>
      <c r="J139" s="230"/>
      <c r="K139" s="230"/>
      <c r="M139" s="230"/>
    </row>
    <row r="140" spans="1:13" s="3" customFormat="1" x14ac:dyDescent="0.2">
      <c r="A140" s="80"/>
      <c r="B140" s="80"/>
      <c r="C140" s="80"/>
      <c r="D140" s="80"/>
      <c r="G140" s="4"/>
      <c r="H140" s="230"/>
      <c r="I140" s="230"/>
      <c r="J140" s="230"/>
      <c r="K140" s="230"/>
      <c r="M140" s="230"/>
    </row>
    <row r="141" spans="1:13" s="3" customFormat="1" x14ac:dyDescent="0.2">
      <c r="A141" s="80"/>
      <c r="B141" s="80"/>
      <c r="C141" s="80"/>
      <c r="D141" s="80"/>
      <c r="G141" s="4"/>
      <c r="H141" s="230"/>
      <c r="I141" s="230"/>
      <c r="J141" s="230"/>
      <c r="K141" s="230"/>
      <c r="M141" s="230"/>
    </row>
    <row r="142" spans="1:13" s="3" customFormat="1" x14ac:dyDescent="0.2">
      <c r="A142" s="80"/>
      <c r="B142" s="80"/>
      <c r="C142" s="80"/>
      <c r="D142" s="80"/>
      <c r="G142" s="4"/>
      <c r="H142" s="230"/>
      <c r="I142" s="230"/>
      <c r="J142" s="230"/>
      <c r="K142" s="230"/>
      <c r="M142" s="230"/>
    </row>
    <row r="143" spans="1:13" s="3" customFormat="1" x14ac:dyDescent="0.2">
      <c r="A143" s="80"/>
      <c r="B143" s="80"/>
      <c r="C143" s="80"/>
      <c r="D143" s="80"/>
      <c r="G143" s="4"/>
      <c r="H143" s="230"/>
      <c r="I143" s="230"/>
      <c r="J143" s="230"/>
      <c r="K143" s="230"/>
      <c r="M143" s="230"/>
    </row>
    <row r="144" spans="1:13" s="3" customFormat="1" x14ac:dyDescent="0.2">
      <c r="A144" s="80"/>
      <c r="B144" s="80"/>
      <c r="C144" s="80"/>
      <c r="D144" s="80"/>
      <c r="G144" s="4"/>
      <c r="H144" s="230"/>
      <c r="I144" s="230"/>
      <c r="J144" s="230"/>
      <c r="K144" s="230"/>
      <c r="M144" s="230"/>
    </row>
    <row r="145" spans="1:13" s="3" customFormat="1" x14ac:dyDescent="0.2">
      <c r="A145" s="80"/>
      <c r="B145" s="80"/>
      <c r="C145" s="80"/>
      <c r="D145" s="80"/>
      <c r="G145" s="4"/>
      <c r="H145" s="230"/>
      <c r="I145" s="230"/>
      <c r="J145" s="230"/>
      <c r="K145" s="230"/>
      <c r="M145" s="230"/>
    </row>
    <row r="146" spans="1:13" s="3" customFormat="1" x14ac:dyDescent="0.2">
      <c r="A146" s="80"/>
      <c r="B146" s="80"/>
      <c r="C146" s="80"/>
      <c r="D146" s="80"/>
      <c r="G146" s="4"/>
      <c r="H146" s="230"/>
      <c r="I146" s="230"/>
      <c r="J146" s="230"/>
      <c r="K146" s="230"/>
      <c r="M146" s="230"/>
    </row>
    <row r="147" spans="1:13" s="3" customFormat="1" x14ac:dyDescent="0.2">
      <c r="A147" s="80"/>
      <c r="B147" s="80"/>
      <c r="C147" s="80"/>
      <c r="D147" s="80"/>
      <c r="G147" s="4"/>
      <c r="H147" s="230"/>
      <c r="I147" s="230"/>
      <c r="J147" s="230"/>
      <c r="K147" s="230"/>
      <c r="M147" s="230"/>
    </row>
    <row r="148" spans="1:13" s="3" customFormat="1" x14ac:dyDescent="0.2">
      <c r="A148" s="80"/>
      <c r="B148" s="80"/>
      <c r="C148" s="80"/>
      <c r="D148" s="80"/>
      <c r="G148" s="4"/>
      <c r="H148" s="230"/>
      <c r="I148" s="230"/>
      <c r="J148" s="230"/>
      <c r="K148" s="230"/>
      <c r="M148" s="230"/>
    </row>
    <row r="149" spans="1:13" s="3" customFormat="1" x14ac:dyDescent="0.2">
      <c r="A149" s="80"/>
      <c r="B149" s="80"/>
      <c r="C149" s="80"/>
      <c r="D149" s="80"/>
      <c r="G149" s="4"/>
      <c r="H149" s="230"/>
      <c r="I149" s="230"/>
      <c r="J149" s="230"/>
      <c r="K149" s="230"/>
      <c r="M149" s="230"/>
    </row>
    <row r="150" spans="1:13" s="3" customFormat="1" x14ac:dyDescent="0.2">
      <c r="A150" s="80"/>
      <c r="B150" s="80"/>
      <c r="C150" s="80"/>
      <c r="D150" s="80"/>
      <c r="G150" s="4"/>
      <c r="H150" s="230"/>
      <c r="I150" s="230"/>
      <c r="J150" s="230"/>
      <c r="K150" s="230"/>
      <c r="M150" s="230"/>
    </row>
    <row r="151" spans="1:13" s="3" customFormat="1" x14ac:dyDescent="0.2">
      <c r="A151" s="80"/>
      <c r="B151" s="80"/>
      <c r="C151" s="80"/>
      <c r="D151" s="80"/>
      <c r="G151" s="4"/>
      <c r="H151" s="230"/>
      <c r="I151" s="230"/>
      <c r="J151" s="230"/>
      <c r="K151" s="230"/>
      <c r="M151" s="230"/>
    </row>
    <row r="152" spans="1:13" s="3" customFormat="1" x14ac:dyDescent="0.2">
      <c r="A152" s="80"/>
      <c r="B152" s="80"/>
      <c r="C152" s="80"/>
      <c r="D152" s="80"/>
      <c r="G152" s="4"/>
      <c r="H152" s="230"/>
      <c r="I152" s="230"/>
      <c r="J152" s="230"/>
      <c r="K152" s="230"/>
      <c r="M152" s="230"/>
    </row>
    <row r="153" spans="1:13" s="3" customFormat="1" x14ac:dyDescent="0.2">
      <c r="A153" s="80"/>
      <c r="B153" s="80"/>
      <c r="C153" s="80"/>
      <c r="D153" s="80"/>
      <c r="G153" s="4"/>
      <c r="H153" s="230"/>
      <c r="I153" s="230"/>
      <c r="J153" s="230"/>
      <c r="K153" s="230"/>
      <c r="M153" s="230"/>
    </row>
    <row r="154" spans="1:13" s="3" customFormat="1" x14ac:dyDescent="0.2">
      <c r="A154" s="80"/>
      <c r="B154" s="80"/>
      <c r="C154" s="80"/>
      <c r="D154" s="80"/>
      <c r="G154" s="4"/>
      <c r="H154" s="230"/>
      <c r="I154" s="230"/>
      <c r="J154" s="230"/>
      <c r="K154" s="230"/>
      <c r="M154" s="230"/>
    </row>
    <row r="155" spans="1:13" s="3" customFormat="1" x14ac:dyDescent="0.2">
      <c r="A155" s="80"/>
      <c r="B155" s="80"/>
      <c r="C155" s="80"/>
      <c r="D155" s="80"/>
      <c r="G155" s="4"/>
      <c r="H155" s="230"/>
      <c r="I155" s="230"/>
      <c r="J155" s="230"/>
      <c r="K155" s="230"/>
      <c r="M155" s="230"/>
    </row>
    <row r="156" spans="1:13" s="3" customFormat="1" x14ac:dyDescent="0.2">
      <c r="A156" s="80"/>
      <c r="B156" s="80"/>
      <c r="C156" s="80"/>
      <c r="D156" s="80"/>
      <c r="G156" s="4"/>
      <c r="H156" s="230"/>
      <c r="I156" s="230"/>
      <c r="J156" s="230"/>
      <c r="K156" s="230"/>
      <c r="M156" s="230"/>
    </row>
    <row r="157" spans="1:13" s="3" customFormat="1" x14ac:dyDescent="0.2">
      <c r="A157" s="80"/>
      <c r="B157" s="80"/>
      <c r="C157" s="80"/>
      <c r="D157" s="80"/>
      <c r="G157" s="4"/>
      <c r="H157" s="230"/>
      <c r="I157" s="230"/>
      <c r="J157" s="230"/>
      <c r="K157" s="230"/>
      <c r="M157" s="230"/>
    </row>
    <row r="158" spans="1:13" s="3" customFormat="1" x14ac:dyDescent="0.2">
      <c r="A158" s="80"/>
      <c r="B158" s="80"/>
      <c r="C158" s="80"/>
      <c r="D158" s="80"/>
      <c r="G158" s="4"/>
      <c r="H158" s="230"/>
      <c r="I158" s="230"/>
      <c r="J158" s="230"/>
      <c r="K158" s="230"/>
      <c r="M158" s="230"/>
    </row>
    <row r="159" spans="1:13" s="3" customFormat="1" x14ac:dyDescent="0.2">
      <c r="A159" s="80"/>
      <c r="B159" s="80"/>
      <c r="C159" s="80"/>
      <c r="D159" s="80"/>
      <c r="G159" s="4"/>
      <c r="H159" s="230"/>
      <c r="I159" s="230"/>
      <c r="J159" s="230"/>
      <c r="K159" s="230"/>
      <c r="M159" s="230"/>
    </row>
    <row r="160" spans="1:13" s="3" customFormat="1" x14ac:dyDescent="0.2">
      <c r="A160" s="80"/>
      <c r="B160" s="80"/>
      <c r="C160" s="80"/>
      <c r="D160" s="80"/>
      <c r="G160" s="4"/>
      <c r="H160" s="230"/>
      <c r="I160" s="230"/>
      <c r="J160" s="230"/>
      <c r="K160" s="230"/>
      <c r="M160" s="230"/>
    </row>
    <row r="161" spans="1:13" s="3" customFormat="1" x14ac:dyDescent="0.2">
      <c r="A161" s="80"/>
      <c r="B161" s="80"/>
      <c r="C161" s="80"/>
      <c r="D161" s="80"/>
      <c r="G161" s="4"/>
      <c r="H161" s="230"/>
      <c r="I161" s="230"/>
      <c r="J161" s="230"/>
      <c r="K161" s="230"/>
      <c r="M161" s="230"/>
    </row>
    <row r="162" spans="1:13" s="3" customFormat="1" x14ac:dyDescent="0.2">
      <c r="A162" s="80"/>
      <c r="B162" s="80"/>
      <c r="C162" s="80"/>
      <c r="D162" s="80"/>
      <c r="G162" s="4"/>
      <c r="H162" s="230"/>
      <c r="I162" s="230"/>
      <c r="J162" s="230"/>
      <c r="K162" s="230"/>
      <c r="M162" s="230"/>
    </row>
    <row r="163" spans="1:13" s="3" customFormat="1" x14ac:dyDescent="0.2">
      <c r="A163" s="80"/>
      <c r="B163" s="80"/>
      <c r="C163" s="80"/>
      <c r="D163" s="80"/>
      <c r="G163" s="4"/>
      <c r="H163" s="230"/>
      <c r="I163" s="230"/>
      <c r="J163" s="230"/>
      <c r="K163" s="230"/>
      <c r="M163" s="230"/>
    </row>
    <row r="164" spans="1:13" s="3" customFormat="1" x14ac:dyDescent="0.2">
      <c r="A164" s="80"/>
      <c r="B164" s="80"/>
      <c r="C164" s="80"/>
      <c r="D164" s="80"/>
      <c r="G164" s="4"/>
      <c r="H164" s="230"/>
      <c r="I164" s="230"/>
      <c r="J164" s="230"/>
      <c r="K164" s="230"/>
      <c r="M164" s="230"/>
    </row>
    <row r="165" spans="1:13" s="3" customFormat="1" x14ac:dyDescent="0.2">
      <c r="A165" s="80"/>
      <c r="B165" s="80"/>
      <c r="C165" s="80"/>
      <c r="D165" s="80"/>
      <c r="G165" s="4"/>
      <c r="H165" s="230"/>
      <c r="I165" s="230"/>
      <c r="J165" s="230"/>
      <c r="K165" s="230"/>
      <c r="M165" s="230"/>
    </row>
    <row r="166" spans="1:13" s="3" customFormat="1" x14ac:dyDescent="0.2">
      <c r="A166" s="80"/>
      <c r="B166" s="80"/>
      <c r="C166" s="80"/>
      <c r="D166" s="80"/>
      <c r="G166" s="4"/>
      <c r="H166" s="230"/>
      <c r="I166" s="230"/>
      <c r="J166" s="230"/>
      <c r="K166" s="230"/>
      <c r="M166" s="230"/>
    </row>
    <row r="167" spans="1:13" s="3" customFormat="1" x14ac:dyDescent="0.2">
      <c r="A167" s="80"/>
      <c r="B167" s="80"/>
      <c r="C167" s="80"/>
      <c r="D167" s="80"/>
      <c r="G167" s="4"/>
      <c r="H167" s="230"/>
      <c r="I167" s="230"/>
      <c r="J167" s="230"/>
      <c r="K167" s="230"/>
      <c r="M167" s="230"/>
    </row>
    <row r="168" spans="1:13" s="3" customFormat="1" x14ac:dyDescent="0.2">
      <c r="A168" s="80"/>
      <c r="B168" s="80"/>
      <c r="C168" s="80"/>
      <c r="D168" s="80"/>
      <c r="G168" s="4"/>
      <c r="H168" s="230"/>
      <c r="I168" s="230"/>
      <c r="J168" s="230"/>
      <c r="K168" s="230"/>
      <c r="M168" s="230"/>
    </row>
    <row r="169" spans="1:13" s="3" customFormat="1" x14ac:dyDescent="0.2">
      <c r="A169" s="80"/>
      <c r="B169" s="80"/>
      <c r="C169" s="80"/>
      <c r="D169" s="80"/>
      <c r="G169" s="4"/>
      <c r="H169" s="230"/>
      <c r="I169" s="230"/>
      <c r="J169" s="230"/>
      <c r="K169" s="230"/>
      <c r="M169" s="230"/>
    </row>
    <row r="170" spans="1:13" s="3" customFormat="1" x14ac:dyDescent="0.2">
      <c r="A170" s="80"/>
      <c r="B170" s="80"/>
      <c r="C170" s="80"/>
      <c r="D170" s="80"/>
      <c r="G170" s="4"/>
      <c r="H170" s="230"/>
      <c r="I170" s="230"/>
      <c r="J170" s="230"/>
      <c r="K170" s="230"/>
      <c r="M170" s="230"/>
    </row>
    <row r="171" spans="1:13" s="3" customFormat="1" x14ac:dyDescent="0.2">
      <c r="A171" s="80"/>
      <c r="B171" s="80"/>
      <c r="C171" s="80"/>
      <c r="D171" s="80"/>
      <c r="G171" s="4"/>
      <c r="H171" s="230"/>
      <c r="I171" s="230"/>
      <c r="J171" s="230"/>
      <c r="K171" s="230"/>
      <c r="M171" s="230"/>
    </row>
    <row r="172" spans="1:13" s="3" customFormat="1" x14ac:dyDescent="0.2">
      <c r="A172" s="80"/>
      <c r="B172" s="80"/>
      <c r="C172" s="80"/>
      <c r="D172" s="80"/>
      <c r="G172" s="4"/>
      <c r="H172" s="230"/>
      <c r="I172" s="230"/>
      <c r="J172" s="230"/>
      <c r="K172" s="230"/>
      <c r="M172" s="230"/>
    </row>
    <row r="173" spans="1:13" s="3" customFormat="1" x14ac:dyDescent="0.2">
      <c r="A173" s="80"/>
      <c r="B173" s="80"/>
      <c r="C173" s="80"/>
      <c r="D173" s="80"/>
      <c r="G173" s="4"/>
      <c r="H173" s="230"/>
      <c r="I173" s="230"/>
      <c r="J173" s="230"/>
      <c r="K173" s="230"/>
      <c r="M173" s="230"/>
    </row>
    <row r="174" spans="1:13" s="3" customFormat="1" x14ac:dyDescent="0.2">
      <c r="A174" s="80"/>
      <c r="B174" s="80"/>
      <c r="C174" s="80"/>
      <c r="D174" s="80"/>
      <c r="G174" s="4"/>
      <c r="H174" s="230"/>
      <c r="I174" s="230"/>
      <c r="J174" s="230"/>
      <c r="K174" s="230"/>
      <c r="M174" s="230"/>
    </row>
    <row r="175" spans="1:13" s="3" customFormat="1" x14ac:dyDescent="0.2">
      <c r="A175" s="80"/>
      <c r="B175" s="80"/>
      <c r="C175" s="80"/>
      <c r="D175" s="80"/>
      <c r="G175" s="4"/>
      <c r="H175" s="230"/>
      <c r="I175" s="230"/>
      <c r="J175" s="230"/>
      <c r="K175" s="230"/>
      <c r="M175" s="230"/>
    </row>
    <row r="176" spans="1:13" s="3" customFormat="1" x14ac:dyDescent="0.2">
      <c r="A176" s="80"/>
      <c r="B176" s="80"/>
      <c r="C176" s="80"/>
      <c r="D176" s="80"/>
      <c r="G176" s="4"/>
      <c r="H176" s="230"/>
      <c r="I176" s="230"/>
      <c r="J176" s="230"/>
      <c r="K176" s="230"/>
      <c r="M176" s="230"/>
    </row>
    <row r="177" spans="1:13" s="3" customFormat="1" x14ac:dyDescent="0.2">
      <c r="A177" s="80"/>
      <c r="B177" s="80"/>
      <c r="C177" s="80"/>
      <c r="D177" s="80"/>
      <c r="G177" s="4"/>
      <c r="H177" s="230"/>
      <c r="I177" s="230"/>
      <c r="J177" s="230"/>
      <c r="K177" s="230"/>
      <c r="M177" s="230"/>
    </row>
    <row r="178" spans="1:13" s="3" customFormat="1" x14ac:dyDescent="0.2">
      <c r="A178" s="80"/>
      <c r="B178" s="80"/>
      <c r="C178" s="80"/>
      <c r="D178" s="80"/>
      <c r="G178" s="4"/>
      <c r="H178" s="230"/>
      <c r="I178" s="230"/>
      <c r="J178" s="230"/>
      <c r="K178" s="230"/>
      <c r="M178" s="230"/>
    </row>
    <row r="179" spans="1:13" s="3" customFormat="1" x14ac:dyDescent="0.2">
      <c r="A179" s="80"/>
      <c r="B179" s="80"/>
      <c r="C179" s="80"/>
      <c r="D179" s="80"/>
      <c r="G179" s="4"/>
      <c r="H179" s="230"/>
      <c r="I179" s="230"/>
      <c r="J179" s="230"/>
      <c r="K179" s="230"/>
      <c r="M179" s="230"/>
    </row>
    <row r="180" spans="1:13" s="3" customFormat="1" x14ac:dyDescent="0.2">
      <c r="A180" s="80"/>
      <c r="B180" s="80"/>
      <c r="C180" s="80"/>
      <c r="D180" s="80"/>
      <c r="G180" s="4"/>
      <c r="H180" s="230"/>
      <c r="I180" s="230"/>
      <c r="J180" s="230"/>
      <c r="K180" s="230"/>
      <c r="M180" s="230"/>
    </row>
    <row r="181" spans="1:13" s="3" customFormat="1" x14ac:dyDescent="0.2">
      <c r="A181" s="80"/>
      <c r="B181" s="80"/>
      <c r="C181" s="80"/>
      <c r="D181" s="80"/>
      <c r="G181" s="4"/>
      <c r="H181" s="230"/>
      <c r="I181" s="230"/>
      <c r="J181" s="230"/>
      <c r="K181" s="230"/>
      <c r="M181" s="230"/>
    </row>
    <row r="182" spans="1:13" s="3" customFormat="1" x14ac:dyDescent="0.2">
      <c r="A182" s="80"/>
      <c r="B182" s="80"/>
      <c r="C182" s="80"/>
      <c r="D182" s="80"/>
      <c r="G182" s="4"/>
      <c r="H182" s="230"/>
      <c r="I182" s="230"/>
      <c r="J182" s="230"/>
      <c r="K182" s="230"/>
      <c r="M182" s="230"/>
    </row>
    <row r="183" spans="1:13" s="3" customFormat="1" x14ac:dyDescent="0.2">
      <c r="A183" s="80"/>
      <c r="B183" s="80"/>
      <c r="C183" s="80"/>
      <c r="D183" s="80"/>
      <c r="G183" s="4"/>
      <c r="H183" s="230"/>
      <c r="I183" s="230"/>
      <c r="J183" s="230"/>
      <c r="K183" s="230"/>
      <c r="M183" s="230"/>
    </row>
    <row r="184" spans="1:13" s="3" customFormat="1" x14ac:dyDescent="0.2">
      <c r="A184" s="80"/>
      <c r="B184" s="80"/>
      <c r="C184" s="80"/>
      <c r="D184" s="80"/>
      <c r="G184" s="4"/>
      <c r="H184" s="230"/>
      <c r="I184" s="230"/>
      <c r="J184" s="230"/>
      <c r="K184" s="230"/>
      <c r="M184" s="230"/>
    </row>
    <row r="185" spans="1:13" s="3" customFormat="1" x14ac:dyDescent="0.2">
      <c r="A185" s="80"/>
      <c r="B185" s="80"/>
      <c r="C185" s="80"/>
      <c r="D185" s="80"/>
      <c r="G185" s="4"/>
      <c r="H185" s="230"/>
      <c r="I185" s="230"/>
      <c r="J185" s="230"/>
      <c r="K185" s="230"/>
      <c r="M185" s="230"/>
    </row>
    <row r="186" spans="1:13" s="3" customFormat="1" x14ac:dyDescent="0.2">
      <c r="A186" s="80"/>
      <c r="B186" s="80"/>
      <c r="C186" s="80"/>
      <c r="D186" s="80"/>
      <c r="G186" s="4"/>
      <c r="H186" s="230"/>
      <c r="I186" s="230"/>
      <c r="J186" s="230"/>
      <c r="K186" s="230"/>
      <c r="M186" s="230"/>
    </row>
    <row r="187" spans="1:13" s="3" customFormat="1" x14ac:dyDescent="0.2">
      <c r="A187" s="80"/>
      <c r="B187" s="80"/>
      <c r="C187" s="80"/>
      <c r="D187" s="80"/>
      <c r="G187" s="4"/>
      <c r="H187" s="230"/>
      <c r="I187" s="230"/>
      <c r="J187" s="230"/>
      <c r="K187" s="230"/>
      <c r="M187" s="230"/>
    </row>
    <row r="188" spans="1:13" s="3" customFormat="1" x14ac:dyDescent="0.2">
      <c r="A188" s="80"/>
      <c r="B188" s="80"/>
      <c r="C188" s="80"/>
      <c r="D188" s="80"/>
      <c r="G188" s="4"/>
      <c r="H188" s="230"/>
      <c r="I188" s="230"/>
      <c r="J188" s="230"/>
      <c r="K188" s="230"/>
      <c r="M188" s="230"/>
    </row>
    <row r="189" spans="1:13" s="3" customFormat="1" x14ac:dyDescent="0.2">
      <c r="A189" s="80"/>
      <c r="B189" s="80"/>
      <c r="C189" s="80"/>
      <c r="D189" s="80"/>
      <c r="G189" s="4"/>
      <c r="H189" s="230"/>
      <c r="I189" s="230"/>
      <c r="J189" s="230"/>
      <c r="K189" s="230"/>
      <c r="M189" s="230"/>
    </row>
    <row r="190" spans="1:13" s="3" customFormat="1" x14ac:dyDescent="0.2">
      <c r="A190" s="80"/>
      <c r="B190" s="80"/>
      <c r="C190" s="80"/>
      <c r="D190" s="80"/>
      <c r="G190" s="4"/>
      <c r="H190" s="230"/>
      <c r="I190" s="230"/>
      <c r="J190" s="230"/>
      <c r="K190" s="230"/>
      <c r="M190" s="230"/>
    </row>
    <row r="191" spans="1:13" s="3" customFormat="1" x14ac:dyDescent="0.2">
      <c r="A191" s="80"/>
      <c r="B191" s="80"/>
      <c r="C191" s="80"/>
      <c r="D191" s="80"/>
      <c r="G191" s="4"/>
      <c r="H191" s="230"/>
      <c r="I191" s="230"/>
      <c r="J191" s="230"/>
      <c r="K191" s="230"/>
      <c r="M191" s="230"/>
    </row>
    <row r="192" spans="1:13" s="3" customFormat="1" x14ac:dyDescent="0.2">
      <c r="A192" s="80"/>
      <c r="B192" s="80"/>
      <c r="C192" s="80"/>
      <c r="D192" s="80"/>
      <c r="G192" s="4"/>
      <c r="H192" s="230"/>
      <c r="I192" s="230"/>
      <c r="J192" s="230"/>
      <c r="K192" s="230"/>
      <c r="M192" s="230"/>
    </row>
    <row r="193" spans="1:13" s="3" customFormat="1" x14ac:dyDescent="0.2">
      <c r="A193" s="80"/>
      <c r="B193" s="80"/>
      <c r="C193" s="80"/>
      <c r="D193" s="80"/>
      <c r="G193" s="4"/>
      <c r="H193" s="230"/>
      <c r="I193" s="230"/>
      <c r="J193" s="230"/>
      <c r="K193" s="230"/>
      <c r="M193" s="230"/>
    </row>
    <row r="194" spans="1:13" s="3" customFormat="1" x14ac:dyDescent="0.2">
      <c r="A194" s="80"/>
      <c r="B194" s="80"/>
      <c r="C194" s="80"/>
      <c r="D194" s="80"/>
      <c r="G194" s="4"/>
      <c r="H194" s="230"/>
      <c r="I194" s="230"/>
      <c r="J194" s="230"/>
      <c r="K194" s="230"/>
      <c r="M194" s="230"/>
    </row>
    <row r="195" spans="1:13" s="3" customFormat="1" x14ac:dyDescent="0.2">
      <c r="A195" s="80"/>
      <c r="B195" s="80"/>
      <c r="C195" s="80"/>
      <c r="D195" s="80"/>
      <c r="G195" s="4"/>
      <c r="H195" s="230"/>
      <c r="I195" s="230"/>
      <c r="J195" s="230"/>
      <c r="K195" s="230"/>
      <c r="M195" s="230"/>
    </row>
    <row r="196" spans="1:13" s="3" customFormat="1" x14ac:dyDescent="0.2">
      <c r="A196" s="80"/>
      <c r="B196" s="80"/>
      <c r="C196" s="80"/>
      <c r="D196" s="80"/>
      <c r="G196" s="4"/>
      <c r="H196" s="230"/>
      <c r="I196" s="230"/>
      <c r="J196" s="230"/>
      <c r="K196" s="230"/>
      <c r="M196" s="230"/>
    </row>
    <row r="197" spans="1:13" s="3" customFormat="1" x14ac:dyDescent="0.2">
      <c r="A197" s="80"/>
      <c r="B197" s="80"/>
      <c r="C197" s="80"/>
      <c r="D197" s="80"/>
      <c r="G197" s="4"/>
      <c r="H197" s="230"/>
      <c r="I197" s="230"/>
      <c r="J197" s="230"/>
      <c r="K197" s="230"/>
      <c r="M197" s="230"/>
    </row>
    <row r="198" spans="1:13" s="3" customFormat="1" x14ac:dyDescent="0.2">
      <c r="A198" s="80"/>
      <c r="B198" s="80"/>
      <c r="C198" s="80"/>
      <c r="D198" s="80"/>
      <c r="G198" s="4"/>
      <c r="H198" s="230"/>
      <c r="I198" s="230"/>
      <c r="J198" s="230"/>
      <c r="K198" s="230"/>
      <c r="M198" s="230"/>
    </row>
    <row r="199" spans="1:13" s="3" customFormat="1" x14ac:dyDescent="0.2">
      <c r="A199" s="80"/>
      <c r="B199" s="80"/>
      <c r="C199" s="80"/>
      <c r="D199" s="80"/>
      <c r="G199" s="4"/>
      <c r="H199" s="230"/>
      <c r="I199" s="230"/>
      <c r="J199" s="230"/>
      <c r="K199" s="230"/>
      <c r="M199" s="230"/>
    </row>
    <row r="200" spans="1:13" s="3" customFormat="1" x14ac:dyDescent="0.2">
      <c r="A200" s="80"/>
      <c r="B200" s="80"/>
      <c r="C200" s="80"/>
      <c r="D200" s="80"/>
      <c r="G200" s="4"/>
      <c r="H200" s="230"/>
      <c r="I200" s="230"/>
      <c r="J200" s="230"/>
      <c r="K200" s="230"/>
      <c r="M200" s="230"/>
    </row>
    <row r="201" spans="1:13" s="3" customFormat="1" x14ac:dyDescent="0.2">
      <c r="A201" s="80"/>
      <c r="B201" s="80"/>
      <c r="C201" s="80"/>
      <c r="D201" s="80"/>
      <c r="G201" s="4"/>
      <c r="H201" s="230"/>
      <c r="I201" s="230"/>
      <c r="J201" s="230"/>
      <c r="K201" s="230"/>
      <c r="M201" s="230"/>
    </row>
    <row r="202" spans="1:13" s="3" customFormat="1" x14ac:dyDescent="0.2">
      <c r="A202" s="80"/>
      <c r="B202" s="80"/>
      <c r="C202" s="80"/>
      <c r="D202" s="80"/>
      <c r="G202" s="4"/>
      <c r="H202" s="230"/>
      <c r="I202" s="230"/>
      <c r="J202" s="230"/>
      <c r="K202" s="230"/>
      <c r="M202" s="230"/>
    </row>
    <row r="203" spans="1:13" s="3" customFormat="1" x14ac:dyDescent="0.2">
      <c r="A203" s="80"/>
      <c r="B203" s="80"/>
      <c r="C203" s="80"/>
      <c r="D203" s="80"/>
      <c r="G203" s="4"/>
      <c r="H203" s="230"/>
      <c r="I203" s="230"/>
      <c r="J203" s="230"/>
      <c r="K203" s="230"/>
      <c r="M203" s="230"/>
    </row>
    <row r="204" spans="1:13" s="3" customFormat="1" x14ac:dyDescent="0.2">
      <c r="A204" s="80"/>
      <c r="B204" s="80"/>
      <c r="C204" s="80"/>
      <c r="D204" s="80"/>
      <c r="G204" s="4"/>
      <c r="H204" s="230"/>
      <c r="I204" s="230"/>
      <c r="J204" s="230"/>
      <c r="K204" s="230"/>
      <c r="M204" s="230"/>
    </row>
    <row r="205" spans="1:13" s="3" customFormat="1" x14ac:dyDescent="0.2">
      <c r="A205" s="80"/>
      <c r="B205" s="80"/>
      <c r="C205" s="80"/>
      <c r="D205" s="80"/>
      <c r="G205" s="4"/>
      <c r="H205" s="230"/>
      <c r="I205" s="230"/>
      <c r="J205" s="230"/>
      <c r="K205" s="230"/>
      <c r="M205" s="230"/>
    </row>
    <row r="206" spans="1:13" s="3" customFormat="1" x14ac:dyDescent="0.2">
      <c r="A206" s="80"/>
      <c r="B206" s="80"/>
      <c r="C206" s="80"/>
      <c r="D206" s="80"/>
      <c r="G206" s="4"/>
      <c r="H206" s="230"/>
      <c r="I206" s="230"/>
      <c r="J206" s="230"/>
      <c r="K206" s="230"/>
      <c r="M206" s="230"/>
    </row>
    <row r="207" spans="1:13" s="3" customFormat="1" x14ac:dyDescent="0.2">
      <c r="A207" s="80"/>
      <c r="B207" s="80"/>
      <c r="C207" s="80"/>
      <c r="D207" s="80"/>
      <c r="G207" s="4"/>
      <c r="H207" s="230"/>
      <c r="I207" s="230"/>
      <c r="J207" s="230"/>
      <c r="K207" s="230"/>
      <c r="M207" s="230"/>
    </row>
    <row r="208" spans="1:13" s="3" customFormat="1" x14ac:dyDescent="0.2">
      <c r="A208" s="80"/>
      <c r="B208" s="80"/>
      <c r="C208" s="80"/>
      <c r="D208" s="80"/>
      <c r="G208" s="4"/>
      <c r="H208" s="230"/>
      <c r="I208" s="230"/>
      <c r="J208" s="230"/>
      <c r="K208" s="230"/>
      <c r="M208" s="230"/>
    </row>
    <row r="209" spans="1:13" s="3" customFormat="1" x14ac:dyDescent="0.2">
      <c r="A209" s="80"/>
      <c r="B209" s="80"/>
      <c r="C209" s="80"/>
      <c r="D209" s="80"/>
      <c r="G209" s="4"/>
      <c r="H209" s="230"/>
      <c r="I209" s="230"/>
      <c r="J209" s="230"/>
      <c r="K209" s="230"/>
      <c r="M209" s="230"/>
    </row>
    <row r="210" spans="1:13" s="3" customFormat="1" x14ac:dyDescent="0.2">
      <c r="A210" s="80"/>
      <c r="B210" s="80"/>
      <c r="C210" s="80"/>
      <c r="D210" s="80"/>
      <c r="G210" s="4"/>
      <c r="H210" s="230"/>
      <c r="I210" s="230"/>
      <c r="J210" s="230"/>
      <c r="K210" s="230"/>
      <c r="M210" s="230"/>
    </row>
    <row r="211" spans="1:13" s="3" customFormat="1" x14ac:dyDescent="0.2">
      <c r="A211" s="80"/>
      <c r="B211" s="80"/>
      <c r="C211" s="80"/>
      <c r="D211" s="80"/>
      <c r="G211" s="4"/>
      <c r="H211" s="230"/>
      <c r="I211" s="230"/>
      <c r="J211" s="230"/>
      <c r="K211" s="230"/>
      <c r="M211" s="230"/>
    </row>
    <row r="212" spans="1:13" s="3" customFormat="1" x14ac:dyDescent="0.2">
      <c r="A212" s="80"/>
      <c r="B212" s="80"/>
      <c r="C212" s="80"/>
      <c r="D212" s="80"/>
      <c r="G212" s="4"/>
      <c r="H212" s="230"/>
      <c r="I212" s="230"/>
      <c r="J212" s="230"/>
      <c r="K212" s="230"/>
      <c r="M212" s="230"/>
    </row>
    <row r="213" spans="1:13" s="3" customFormat="1" x14ac:dyDescent="0.2">
      <c r="A213" s="80"/>
      <c r="B213" s="80"/>
      <c r="C213" s="80"/>
      <c r="D213" s="80"/>
      <c r="G213" s="4"/>
      <c r="H213" s="230"/>
      <c r="I213" s="230"/>
      <c r="J213" s="230"/>
      <c r="K213" s="230"/>
      <c r="M213" s="230"/>
    </row>
    <row r="214" spans="1:13" s="3" customFormat="1" x14ac:dyDescent="0.2">
      <c r="A214" s="80"/>
      <c r="B214" s="80"/>
      <c r="C214" s="80"/>
      <c r="D214" s="80"/>
      <c r="G214" s="4"/>
      <c r="H214" s="230"/>
      <c r="I214" s="230"/>
      <c r="J214" s="230"/>
      <c r="K214" s="230"/>
      <c r="M214" s="230"/>
    </row>
    <row r="215" spans="1:13" s="3" customFormat="1" x14ac:dyDescent="0.2">
      <c r="A215" s="80"/>
      <c r="B215" s="80"/>
      <c r="C215" s="80"/>
      <c r="D215" s="80"/>
      <c r="G215" s="4"/>
      <c r="H215" s="230"/>
      <c r="I215" s="230"/>
      <c r="J215" s="230"/>
      <c r="K215" s="230"/>
      <c r="M215" s="230"/>
    </row>
    <row r="216" spans="1:13" s="3" customFormat="1" x14ac:dyDescent="0.2">
      <c r="A216" s="80"/>
      <c r="B216" s="80"/>
      <c r="C216" s="80"/>
      <c r="D216" s="80"/>
      <c r="G216" s="4"/>
      <c r="H216" s="230"/>
      <c r="I216" s="230"/>
      <c r="J216" s="230"/>
      <c r="K216" s="230"/>
      <c r="M216" s="230"/>
    </row>
    <row r="217" spans="1:13" s="3" customFormat="1" x14ac:dyDescent="0.2">
      <c r="A217" s="80"/>
      <c r="B217" s="80"/>
      <c r="C217" s="80"/>
      <c r="D217" s="80"/>
      <c r="G217" s="4"/>
      <c r="H217" s="230"/>
      <c r="I217" s="230"/>
      <c r="J217" s="230"/>
      <c r="K217" s="230"/>
      <c r="M217" s="230"/>
    </row>
    <row r="218" spans="1:13" s="3" customFormat="1" x14ac:dyDescent="0.2">
      <c r="A218" s="80"/>
      <c r="B218" s="80"/>
      <c r="C218" s="80"/>
      <c r="D218" s="80"/>
      <c r="G218" s="4"/>
      <c r="H218" s="230"/>
      <c r="I218" s="230"/>
      <c r="J218" s="230"/>
      <c r="K218" s="230"/>
      <c r="M218" s="230"/>
    </row>
    <row r="219" spans="1:13" s="3" customFormat="1" x14ac:dyDescent="0.2">
      <c r="A219" s="80"/>
      <c r="B219" s="80"/>
      <c r="C219" s="80"/>
      <c r="D219" s="80"/>
      <c r="G219" s="4"/>
      <c r="H219" s="230"/>
      <c r="I219" s="230"/>
      <c r="J219" s="230"/>
      <c r="K219" s="230"/>
      <c r="M219" s="230"/>
    </row>
    <row r="220" spans="1:13" s="3" customFormat="1" x14ac:dyDescent="0.2">
      <c r="A220" s="80"/>
      <c r="B220" s="80"/>
      <c r="C220" s="80"/>
      <c r="D220" s="80"/>
      <c r="G220" s="4"/>
      <c r="H220" s="230"/>
      <c r="I220" s="230"/>
      <c r="J220" s="230"/>
      <c r="K220" s="230"/>
      <c r="M220" s="230"/>
    </row>
    <row r="221" spans="1:13" s="3" customFormat="1" x14ac:dyDescent="0.2">
      <c r="A221" s="80"/>
      <c r="B221" s="80"/>
      <c r="C221" s="80"/>
      <c r="D221" s="80"/>
      <c r="G221" s="4"/>
      <c r="H221" s="230"/>
      <c r="I221" s="230"/>
      <c r="J221" s="230"/>
      <c r="K221" s="230"/>
      <c r="M221" s="230"/>
    </row>
    <row r="222" spans="1:13" s="3" customFormat="1" x14ac:dyDescent="0.2">
      <c r="A222" s="80"/>
      <c r="B222" s="80"/>
      <c r="C222" s="80"/>
      <c r="D222" s="80"/>
      <c r="G222" s="4"/>
      <c r="H222" s="230"/>
      <c r="I222" s="230"/>
      <c r="J222" s="230"/>
      <c r="K222" s="230"/>
      <c r="M222" s="230"/>
    </row>
    <row r="223" spans="1:13" s="3" customFormat="1" x14ac:dyDescent="0.2">
      <c r="A223" s="80"/>
      <c r="B223" s="80"/>
      <c r="C223" s="80"/>
      <c r="D223" s="80"/>
      <c r="G223" s="4"/>
      <c r="H223" s="230"/>
      <c r="I223" s="230"/>
      <c r="J223" s="230"/>
      <c r="K223" s="230"/>
      <c r="M223" s="230"/>
    </row>
    <row r="224" spans="1:13" s="3" customFormat="1" x14ac:dyDescent="0.2">
      <c r="A224" s="80"/>
      <c r="B224" s="80"/>
      <c r="C224" s="80"/>
      <c r="D224" s="80"/>
      <c r="G224" s="4"/>
      <c r="H224" s="230"/>
      <c r="I224" s="230"/>
      <c r="J224" s="230"/>
      <c r="K224" s="230"/>
      <c r="M224" s="230"/>
    </row>
    <row r="225" spans="1:13" s="3" customFormat="1" x14ac:dyDescent="0.2">
      <c r="A225" s="80"/>
      <c r="B225" s="80"/>
      <c r="C225" s="80"/>
      <c r="D225" s="80"/>
      <c r="G225" s="4"/>
      <c r="H225" s="230"/>
      <c r="I225" s="230"/>
      <c r="J225" s="230"/>
      <c r="K225" s="230"/>
      <c r="M225" s="230"/>
    </row>
    <row r="226" spans="1:13" s="3" customFormat="1" x14ac:dyDescent="0.2">
      <c r="A226" s="80"/>
      <c r="B226" s="80"/>
      <c r="C226" s="80"/>
      <c r="D226" s="80"/>
      <c r="G226" s="4"/>
      <c r="H226" s="230"/>
      <c r="I226" s="230"/>
      <c r="J226" s="230"/>
      <c r="K226" s="230"/>
      <c r="M226" s="230"/>
    </row>
    <row r="227" spans="1:13" s="3" customFormat="1" x14ac:dyDescent="0.2">
      <c r="A227" s="80"/>
      <c r="B227" s="80"/>
      <c r="C227" s="80"/>
      <c r="D227" s="80"/>
      <c r="G227" s="4"/>
      <c r="H227" s="230"/>
      <c r="I227" s="230"/>
      <c r="J227" s="230"/>
      <c r="K227" s="230"/>
      <c r="M227" s="230"/>
    </row>
    <row r="228" spans="1:13" s="3" customFormat="1" x14ac:dyDescent="0.2">
      <c r="A228" s="80"/>
      <c r="B228" s="80"/>
      <c r="C228" s="80"/>
      <c r="D228" s="80"/>
      <c r="G228" s="4"/>
      <c r="H228" s="230"/>
      <c r="I228" s="230"/>
      <c r="J228" s="230"/>
      <c r="K228" s="230"/>
      <c r="M228" s="230"/>
    </row>
    <row r="229" spans="1:13" s="3" customFormat="1" x14ac:dyDescent="0.2">
      <c r="A229" s="80"/>
      <c r="B229" s="80"/>
      <c r="C229" s="80"/>
      <c r="D229" s="80"/>
      <c r="G229" s="4"/>
      <c r="H229" s="230"/>
      <c r="I229" s="230"/>
      <c r="J229" s="230"/>
      <c r="K229" s="230"/>
      <c r="M229" s="230"/>
    </row>
    <row r="230" spans="1:13" s="3" customFormat="1" x14ac:dyDescent="0.2">
      <c r="A230" s="80"/>
      <c r="B230" s="80"/>
      <c r="C230" s="80"/>
      <c r="D230" s="80"/>
      <c r="G230" s="4"/>
      <c r="H230" s="230"/>
      <c r="I230" s="230"/>
      <c r="J230" s="230"/>
      <c r="K230" s="230"/>
      <c r="M230" s="230"/>
    </row>
    <row r="231" spans="1:13" s="3" customFormat="1" x14ac:dyDescent="0.2">
      <c r="A231" s="80"/>
      <c r="B231" s="80"/>
      <c r="C231" s="80"/>
      <c r="D231" s="80"/>
      <c r="G231" s="4"/>
      <c r="H231" s="230"/>
      <c r="I231" s="230"/>
      <c r="J231" s="230"/>
      <c r="K231" s="230"/>
      <c r="M231" s="230"/>
    </row>
    <row r="232" spans="1:13" s="3" customFormat="1" x14ac:dyDescent="0.2">
      <c r="A232" s="80"/>
      <c r="B232" s="80"/>
      <c r="C232" s="80"/>
      <c r="D232" s="80"/>
      <c r="G232" s="4"/>
      <c r="H232" s="230"/>
      <c r="I232" s="230"/>
      <c r="J232" s="230"/>
      <c r="K232" s="230"/>
      <c r="M232" s="230"/>
    </row>
    <row r="233" spans="1:13" s="3" customFormat="1" x14ac:dyDescent="0.2">
      <c r="A233" s="80"/>
      <c r="B233" s="80"/>
      <c r="C233" s="80"/>
      <c r="D233" s="80"/>
      <c r="G233" s="4"/>
      <c r="H233" s="230"/>
      <c r="I233" s="230"/>
      <c r="J233" s="230"/>
      <c r="K233" s="230"/>
      <c r="M233" s="230"/>
    </row>
    <row r="234" spans="1:13" s="3" customFormat="1" x14ac:dyDescent="0.2">
      <c r="A234" s="80"/>
      <c r="B234" s="80"/>
      <c r="C234" s="80"/>
      <c r="D234" s="80"/>
      <c r="G234" s="4"/>
      <c r="H234" s="230"/>
      <c r="I234" s="230"/>
      <c r="J234" s="230"/>
      <c r="K234" s="230"/>
      <c r="M234" s="230"/>
    </row>
    <row r="235" spans="1:13" s="3" customFormat="1" x14ac:dyDescent="0.2">
      <c r="A235" s="80"/>
      <c r="B235" s="80"/>
      <c r="C235" s="80"/>
      <c r="D235" s="80"/>
      <c r="G235" s="4"/>
      <c r="H235" s="230"/>
      <c r="I235" s="230"/>
      <c r="J235" s="230"/>
      <c r="K235" s="230"/>
      <c r="M235" s="230"/>
    </row>
    <row r="236" spans="1:13" s="3" customFormat="1" x14ac:dyDescent="0.2">
      <c r="A236" s="80"/>
      <c r="B236" s="80"/>
      <c r="C236" s="80"/>
      <c r="D236" s="80"/>
      <c r="G236" s="4"/>
      <c r="H236" s="230"/>
      <c r="I236" s="230"/>
      <c r="J236" s="230"/>
      <c r="K236" s="230"/>
      <c r="M236" s="230"/>
    </row>
    <row r="237" spans="1:13" s="3" customFormat="1" x14ac:dyDescent="0.2">
      <c r="A237" s="80"/>
      <c r="B237" s="80"/>
      <c r="C237" s="80"/>
      <c r="D237" s="80"/>
      <c r="G237" s="4"/>
      <c r="H237" s="230"/>
      <c r="I237" s="230"/>
      <c r="J237" s="230"/>
      <c r="K237" s="230"/>
      <c r="M237" s="230"/>
    </row>
    <row r="238" spans="1:13" s="3" customFormat="1" x14ac:dyDescent="0.2">
      <c r="A238" s="80"/>
      <c r="B238" s="80"/>
      <c r="C238" s="80"/>
      <c r="D238" s="80"/>
      <c r="G238" s="4"/>
      <c r="H238" s="230"/>
      <c r="I238" s="230"/>
      <c r="J238" s="230"/>
      <c r="K238" s="230"/>
      <c r="M238" s="230"/>
    </row>
    <row r="239" spans="1:13" s="3" customFormat="1" x14ac:dyDescent="0.2">
      <c r="A239" s="80"/>
      <c r="B239" s="80"/>
      <c r="C239" s="80"/>
      <c r="D239" s="80"/>
      <c r="G239" s="4"/>
      <c r="H239" s="230"/>
      <c r="I239" s="230"/>
      <c r="J239" s="230"/>
      <c r="K239" s="230"/>
      <c r="M239" s="230"/>
    </row>
    <row r="240" spans="1:13" s="3" customFormat="1" x14ac:dyDescent="0.2">
      <c r="A240" s="80"/>
      <c r="B240" s="80"/>
      <c r="C240" s="80"/>
      <c r="D240" s="80"/>
      <c r="G240" s="4"/>
      <c r="H240" s="230"/>
      <c r="I240" s="230"/>
      <c r="J240" s="230"/>
      <c r="K240" s="230"/>
      <c r="M240" s="230"/>
    </row>
    <row r="241" spans="1:13" s="3" customFormat="1" x14ac:dyDescent="0.2">
      <c r="A241" s="80"/>
      <c r="B241" s="80"/>
      <c r="C241" s="80"/>
      <c r="D241" s="80"/>
      <c r="G241" s="4"/>
      <c r="H241" s="230"/>
      <c r="I241" s="230"/>
      <c r="J241" s="230"/>
      <c r="K241" s="230"/>
      <c r="M241" s="230"/>
    </row>
    <row r="242" spans="1:13" s="3" customFormat="1" x14ac:dyDescent="0.2">
      <c r="A242" s="80"/>
      <c r="B242" s="80"/>
      <c r="C242" s="80"/>
      <c r="D242" s="80"/>
      <c r="G242" s="4"/>
      <c r="H242" s="230"/>
      <c r="I242" s="230"/>
      <c r="J242" s="230"/>
      <c r="K242" s="230"/>
      <c r="M242" s="230"/>
    </row>
    <row r="243" spans="1:13" s="3" customFormat="1" x14ac:dyDescent="0.2">
      <c r="A243" s="80"/>
      <c r="B243" s="80"/>
      <c r="C243" s="80"/>
      <c r="D243" s="80"/>
      <c r="G243" s="4"/>
      <c r="H243" s="230"/>
      <c r="I243" s="230"/>
      <c r="J243" s="230"/>
      <c r="K243" s="230"/>
      <c r="M243" s="230"/>
    </row>
    <row r="244" spans="1:13" s="3" customFormat="1" x14ac:dyDescent="0.2">
      <c r="A244" s="80"/>
      <c r="B244" s="80"/>
      <c r="C244" s="80"/>
      <c r="D244" s="80"/>
      <c r="G244" s="4"/>
      <c r="H244" s="230"/>
      <c r="I244" s="230"/>
      <c r="J244" s="230"/>
      <c r="K244" s="230"/>
      <c r="M244" s="230"/>
    </row>
    <row r="245" spans="1:13" s="3" customFormat="1" x14ac:dyDescent="0.2">
      <c r="A245" s="80"/>
      <c r="B245" s="80"/>
      <c r="C245" s="80"/>
      <c r="D245" s="80"/>
      <c r="G245" s="4"/>
      <c r="H245" s="230"/>
      <c r="I245" s="230"/>
      <c r="J245" s="230"/>
      <c r="K245" s="230"/>
      <c r="M245" s="230"/>
    </row>
    <row r="246" spans="1:13" s="3" customFormat="1" x14ac:dyDescent="0.2">
      <c r="A246" s="80"/>
      <c r="B246" s="80"/>
      <c r="C246" s="80"/>
      <c r="D246" s="80"/>
      <c r="G246" s="4"/>
      <c r="H246" s="230"/>
      <c r="I246" s="230"/>
      <c r="J246" s="230"/>
      <c r="K246" s="230"/>
      <c r="M246" s="230"/>
    </row>
    <row r="247" spans="1:13" s="3" customFormat="1" x14ac:dyDescent="0.2">
      <c r="A247" s="80"/>
      <c r="B247" s="80"/>
      <c r="C247" s="80"/>
      <c r="D247" s="80"/>
      <c r="G247" s="4"/>
      <c r="H247" s="230"/>
      <c r="I247" s="230"/>
      <c r="J247" s="230"/>
      <c r="K247" s="230"/>
      <c r="M247" s="230"/>
    </row>
    <row r="248" spans="1:13" s="3" customFormat="1" x14ac:dyDescent="0.2">
      <c r="A248" s="80"/>
      <c r="B248" s="80"/>
      <c r="C248" s="80"/>
      <c r="D248" s="80"/>
      <c r="G248" s="4"/>
      <c r="H248" s="230"/>
      <c r="I248" s="230"/>
      <c r="J248" s="230"/>
      <c r="K248" s="230"/>
      <c r="M248" s="230"/>
    </row>
    <row r="249" spans="1:13" s="3" customFormat="1" x14ac:dyDescent="0.2">
      <c r="A249" s="80"/>
      <c r="B249" s="80"/>
      <c r="C249" s="80"/>
      <c r="D249" s="80"/>
      <c r="G249" s="4"/>
      <c r="H249" s="230"/>
      <c r="I249" s="230"/>
      <c r="J249" s="230"/>
      <c r="K249" s="230"/>
      <c r="M249" s="230"/>
    </row>
    <row r="250" spans="1:13" s="3" customFormat="1" x14ac:dyDescent="0.2">
      <c r="A250" s="80"/>
      <c r="B250" s="80"/>
      <c r="C250" s="80"/>
      <c r="D250" s="80"/>
      <c r="G250" s="4"/>
      <c r="H250" s="230"/>
      <c r="I250" s="230"/>
      <c r="J250" s="230"/>
      <c r="K250" s="230"/>
      <c r="M250" s="230"/>
    </row>
    <row r="251" spans="1:13" s="3" customFormat="1" x14ac:dyDescent="0.2">
      <c r="A251" s="80"/>
      <c r="B251" s="80"/>
      <c r="C251" s="80"/>
      <c r="D251" s="80"/>
      <c r="G251" s="4"/>
      <c r="H251" s="230"/>
      <c r="I251" s="230"/>
      <c r="J251" s="230"/>
      <c r="K251" s="230"/>
      <c r="M251" s="230"/>
    </row>
    <row r="252" spans="1:13" s="3" customFormat="1" x14ac:dyDescent="0.2">
      <c r="A252" s="80"/>
      <c r="B252" s="80"/>
      <c r="C252" s="80"/>
      <c r="D252" s="80"/>
      <c r="G252" s="4"/>
      <c r="H252" s="230"/>
      <c r="I252" s="230"/>
      <c r="J252" s="230"/>
      <c r="K252" s="230"/>
      <c r="M252" s="230"/>
    </row>
    <row r="253" spans="1:13" s="3" customFormat="1" x14ac:dyDescent="0.2">
      <c r="A253" s="80"/>
      <c r="B253" s="80"/>
      <c r="C253" s="80"/>
      <c r="D253" s="80"/>
      <c r="G253" s="4"/>
      <c r="H253" s="230"/>
      <c r="I253" s="230"/>
      <c r="J253" s="230"/>
      <c r="K253" s="230"/>
      <c r="M253" s="230"/>
    </row>
    <row r="254" spans="1:13" s="3" customFormat="1" x14ac:dyDescent="0.2">
      <c r="A254" s="80"/>
      <c r="B254" s="80"/>
      <c r="C254" s="80"/>
      <c r="D254" s="80"/>
      <c r="G254" s="4"/>
      <c r="H254" s="230"/>
      <c r="I254" s="230"/>
      <c r="J254" s="230"/>
      <c r="K254" s="230"/>
      <c r="M254" s="230"/>
    </row>
    <row r="255" spans="1:13" s="3" customFormat="1" x14ac:dyDescent="0.2">
      <c r="A255" s="80"/>
      <c r="B255" s="80"/>
      <c r="C255" s="80"/>
      <c r="D255" s="80"/>
      <c r="G255" s="4"/>
      <c r="H255" s="230"/>
      <c r="I255" s="230"/>
      <c r="J255" s="230"/>
      <c r="K255" s="230"/>
      <c r="M255" s="230"/>
    </row>
    <row r="256" spans="1:13" s="3" customFormat="1" x14ac:dyDescent="0.2">
      <c r="A256" s="80"/>
      <c r="B256" s="80"/>
      <c r="C256" s="80"/>
      <c r="D256" s="80"/>
      <c r="G256" s="4"/>
      <c r="H256" s="230"/>
      <c r="I256" s="230"/>
      <c r="J256" s="230"/>
      <c r="K256" s="230"/>
      <c r="M256" s="230"/>
    </row>
    <row r="257" spans="1:13" s="3" customFormat="1" x14ac:dyDescent="0.2">
      <c r="A257" s="80"/>
      <c r="B257" s="80"/>
      <c r="C257" s="80"/>
      <c r="D257" s="80"/>
      <c r="G257" s="4"/>
      <c r="H257" s="230"/>
      <c r="I257" s="230"/>
      <c r="J257" s="230"/>
      <c r="K257" s="230"/>
      <c r="M257" s="230"/>
    </row>
    <row r="258" spans="1:13" s="3" customFormat="1" x14ac:dyDescent="0.2">
      <c r="A258" s="80"/>
      <c r="B258" s="80"/>
      <c r="C258" s="80"/>
      <c r="D258" s="80"/>
      <c r="G258" s="4"/>
      <c r="H258" s="230"/>
      <c r="I258" s="230"/>
      <c r="J258" s="230"/>
      <c r="K258" s="230"/>
      <c r="M258" s="230"/>
    </row>
    <row r="259" spans="1:13" s="3" customFormat="1" x14ac:dyDescent="0.2">
      <c r="A259" s="80"/>
      <c r="B259" s="80"/>
      <c r="C259" s="80"/>
      <c r="D259" s="80"/>
      <c r="G259" s="4"/>
      <c r="H259" s="230"/>
      <c r="I259" s="230"/>
      <c r="J259" s="230"/>
      <c r="K259" s="230"/>
      <c r="M259" s="230"/>
    </row>
    <row r="260" spans="1:13" s="3" customFormat="1" x14ac:dyDescent="0.2">
      <c r="A260" s="80"/>
      <c r="B260" s="80"/>
      <c r="C260" s="80"/>
      <c r="D260" s="80"/>
      <c r="G260" s="4"/>
      <c r="H260" s="230"/>
      <c r="I260" s="230"/>
      <c r="J260" s="230"/>
      <c r="K260" s="230"/>
      <c r="M260" s="230"/>
    </row>
    <row r="261" spans="1:13" s="3" customFormat="1" x14ac:dyDescent="0.2">
      <c r="A261" s="80"/>
      <c r="B261" s="80"/>
      <c r="C261" s="80"/>
      <c r="D261" s="80"/>
      <c r="G261" s="4"/>
      <c r="H261" s="230"/>
      <c r="I261" s="230"/>
      <c r="J261" s="230"/>
      <c r="K261" s="230"/>
      <c r="M261" s="230"/>
    </row>
    <row r="262" spans="1:13" s="3" customFormat="1" x14ac:dyDescent="0.2">
      <c r="A262" s="80"/>
      <c r="B262" s="80"/>
      <c r="C262" s="80"/>
      <c r="D262" s="80"/>
      <c r="G262" s="4"/>
      <c r="H262" s="230"/>
      <c r="I262" s="230"/>
      <c r="J262" s="230"/>
      <c r="K262" s="230"/>
      <c r="M262" s="230"/>
    </row>
    <row r="263" spans="1:13" s="3" customFormat="1" x14ac:dyDescent="0.2">
      <c r="A263" s="80"/>
      <c r="B263" s="80"/>
      <c r="C263" s="80"/>
      <c r="D263" s="80"/>
      <c r="G263" s="4"/>
      <c r="H263" s="230"/>
      <c r="I263" s="230"/>
      <c r="J263" s="230"/>
      <c r="K263" s="230"/>
      <c r="M263" s="230"/>
    </row>
    <row r="264" spans="1:13" s="3" customFormat="1" x14ac:dyDescent="0.2">
      <c r="A264" s="80"/>
      <c r="B264" s="80"/>
      <c r="C264" s="80"/>
      <c r="D264" s="80"/>
      <c r="G264" s="4"/>
      <c r="H264" s="230"/>
      <c r="I264" s="230"/>
      <c r="J264" s="230"/>
      <c r="K264" s="230"/>
      <c r="M264" s="230"/>
    </row>
    <row r="265" spans="1:13" s="3" customFormat="1" x14ac:dyDescent="0.2">
      <c r="A265" s="80"/>
      <c r="B265" s="80"/>
      <c r="C265" s="80"/>
      <c r="D265" s="80"/>
      <c r="G265" s="4"/>
      <c r="H265" s="230"/>
      <c r="I265" s="230"/>
      <c r="J265" s="230"/>
      <c r="K265" s="230"/>
      <c r="M265" s="230"/>
    </row>
    <row r="266" spans="1:13" s="3" customFormat="1" x14ac:dyDescent="0.2">
      <c r="A266" s="80"/>
      <c r="B266" s="80"/>
      <c r="C266" s="80"/>
      <c r="D266" s="80"/>
      <c r="G266" s="4"/>
      <c r="H266" s="230"/>
      <c r="I266" s="230"/>
      <c r="J266" s="230"/>
      <c r="K266" s="230"/>
      <c r="M266" s="230"/>
    </row>
    <row r="267" spans="1:13" s="3" customFormat="1" x14ac:dyDescent="0.2">
      <c r="A267" s="80"/>
      <c r="B267" s="80"/>
      <c r="C267" s="80"/>
      <c r="D267" s="80"/>
      <c r="G267" s="4"/>
      <c r="H267" s="230"/>
      <c r="I267" s="230"/>
      <c r="J267" s="230"/>
      <c r="K267" s="230"/>
      <c r="M267" s="230"/>
    </row>
    <row r="268" spans="1:13" s="3" customFormat="1" x14ac:dyDescent="0.2">
      <c r="A268" s="80"/>
      <c r="B268" s="80"/>
      <c r="C268" s="80"/>
      <c r="D268" s="80"/>
      <c r="G268" s="4"/>
      <c r="H268" s="230"/>
      <c r="I268" s="230"/>
      <c r="J268" s="230"/>
      <c r="K268" s="230"/>
      <c r="M268" s="230"/>
    </row>
    <row r="269" spans="1:13" s="3" customFormat="1" x14ac:dyDescent="0.2">
      <c r="A269" s="80"/>
      <c r="B269" s="80"/>
      <c r="C269" s="80"/>
      <c r="D269" s="80"/>
      <c r="G269" s="4"/>
      <c r="H269" s="230"/>
      <c r="I269" s="230"/>
      <c r="J269" s="230"/>
      <c r="K269" s="230"/>
      <c r="M269" s="230"/>
    </row>
    <row r="270" spans="1:13" s="3" customFormat="1" x14ac:dyDescent="0.2">
      <c r="A270" s="80"/>
      <c r="B270" s="80"/>
      <c r="C270" s="80"/>
      <c r="D270" s="80"/>
      <c r="G270" s="4"/>
      <c r="H270" s="230"/>
      <c r="I270" s="230"/>
      <c r="J270" s="230"/>
      <c r="K270" s="230"/>
      <c r="M270" s="230"/>
    </row>
    <row r="271" spans="1:13" s="3" customFormat="1" x14ac:dyDescent="0.2">
      <c r="A271" s="80"/>
      <c r="B271" s="80"/>
      <c r="C271" s="80"/>
      <c r="D271" s="80"/>
      <c r="G271" s="4"/>
      <c r="H271" s="230"/>
      <c r="I271" s="230"/>
      <c r="J271" s="230"/>
      <c r="K271" s="230"/>
      <c r="M271" s="230"/>
    </row>
    <row r="272" spans="1:13" s="3" customFormat="1" x14ac:dyDescent="0.2">
      <c r="A272" s="80"/>
      <c r="B272" s="80"/>
      <c r="C272" s="80"/>
      <c r="D272" s="80"/>
      <c r="G272" s="4"/>
      <c r="H272" s="230"/>
      <c r="I272" s="230"/>
      <c r="J272" s="230"/>
      <c r="K272" s="230"/>
      <c r="M272" s="230"/>
    </row>
    <row r="273" spans="1:13" s="3" customFormat="1" x14ac:dyDescent="0.2">
      <c r="A273" s="80"/>
      <c r="B273" s="80"/>
      <c r="C273" s="80"/>
      <c r="D273" s="80"/>
      <c r="G273" s="4"/>
      <c r="H273" s="230"/>
      <c r="I273" s="230"/>
      <c r="J273" s="230"/>
      <c r="K273" s="230"/>
      <c r="M273" s="230"/>
    </row>
    <row r="274" spans="1:13" s="3" customFormat="1" x14ac:dyDescent="0.2">
      <c r="A274" s="80"/>
      <c r="B274" s="80"/>
      <c r="C274" s="80"/>
      <c r="D274" s="80"/>
      <c r="G274" s="4"/>
      <c r="H274" s="230"/>
      <c r="I274" s="230"/>
      <c r="J274" s="230"/>
      <c r="K274" s="230"/>
      <c r="M274" s="230"/>
    </row>
    <row r="275" spans="1:13" s="3" customFormat="1" x14ac:dyDescent="0.2">
      <c r="A275" s="80"/>
      <c r="B275" s="80"/>
      <c r="C275" s="80"/>
      <c r="D275" s="80"/>
      <c r="G275" s="4"/>
      <c r="H275" s="230"/>
      <c r="I275" s="230"/>
      <c r="J275" s="230"/>
      <c r="K275" s="230"/>
      <c r="M275" s="230"/>
    </row>
    <row r="276" spans="1:13" s="3" customFormat="1" x14ac:dyDescent="0.2">
      <c r="A276" s="80"/>
      <c r="B276" s="80"/>
      <c r="C276" s="80"/>
      <c r="D276" s="80"/>
      <c r="G276" s="4"/>
      <c r="H276" s="230"/>
      <c r="I276" s="230"/>
      <c r="J276" s="230"/>
      <c r="K276" s="230"/>
      <c r="M276" s="230"/>
    </row>
    <row r="277" spans="1:13" s="3" customFormat="1" x14ac:dyDescent="0.2">
      <c r="A277" s="80"/>
      <c r="B277" s="80"/>
      <c r="C277" s="80"/>
      <c r="D277" s="80"/>
      <c r="G277" s="4"/>
      <c r="H277" s="230"/>
      <c r="I277" s="230"/>
      <c r="J277" s="230"/>
      <c r="K277" s="230"/>
      <c r="M277" s="230"/>
    </row>
    <row r="278" spans="1:13" s="3" customFormat="1" x14ac:dyDescent="0.2">
      <c r="A278" s="80"/>
      <c r="B278" s="80"/>
      <c r="C278" s="80"/>
      <c r="D278" s="80"/>
      <c r="G278" s="4"/>
      <c r="H278" s="230"/>
      <c r="I278" s="230"/>
      <c r="J278" s="230"/>
      <c r="K278" s="230"/>
      <c r="M278" s="230"/>
    </row>
    <row r="279" spans="1:13" s="3" customFormat="1" x14ac:dyDescent="0.2">
      <c r="A279" s="80"/>
      <c r="B279" s="80"/>
      <c r="C279" s="80"/>
      <c r="D279" s="80"/>
      <c r="G279" s="4"/>
      <c r="H279" s="230"/>
      <c r="I279" s="230"/>
      <c r="J279" s="230"/>
      <c r="K279" s="230"/>
      <c r="M279" s="230"/>
    </row>
    <row r="280" spans="1:13" s="3" customFormat="1" x14ac:dyDescent="0.2">
      <c r="A280" s="80"/>
      <c r="B280" s="80"/>
      <c r="C280" s="80"/>
      <c r="D280" s="80"/>
      <c r="G280" s="4"/>
      <c r="H280" s="230"/>
      <c r="I280" s="230"/>
      <c r="J280" s="230"/>
      <c r="K280" s="230"/>
      <c r="M280" s="230"/>
    </row>
    <row r="281" spans="1:13" s="3" customFormat="1" x14ac:dyDescent="0.2">
      <c r="A281" s="80"/>
      <c r="B281" s="80"/>
      <c r="C281" s="80"/>
      <c r="D281" s="80"/>
      <c r="G281" s="4"/>
      <c r="H281" s="230"/>
      <c r="I281" s="230"/>
      <c r="J281" s="230"/>
      <c r="K281" s="230"/>
      <c r="M281" s="230"/>
    </row>
    <row r="282" spans="1:13" s="3" customFormat="1" x14ac:dyDescent="0.2">
      <c r="A282" s="80"/>
      <c r="B282" s="80"/>
      <c r="C282" s="80"/>
      <c r="D282" s="80"/>
      <c r="G282" s="4"/>
      <c r="H282" s="230"/>
      <c r="I282" s="230"/>
      <c r="J282" s="230"/>
      <c r="K282" s="230"/>
      <c r="M282" s="230"/>
    </row>
    <row r="283" spans="1:13" s="3" customFormat="1" x14ac:dyDescent="0.2">
      <c r="A283" s="80"/>
      <c r="B283" s="80"/>
      <c r="C283" s="80"/>
      <c r="D283" s="80"/>
      <c r="G283" s="4"/>
      <c r="H283" s="230"/>
      <c r="I283" s="230"/>
      <c r="J283" s="230"/>
      <c r="K283" s="230"/>
      <c r="M283" s="230"/>
    </row>
    <row r="284" spans="1:13" s="3" customFormat="1" x14ac:dyDescent="0.2">
      <c r="A284" s="80"/>
      <c r="B284" s="80"/>
      <c r="C284" s="80"/>
      <c r="D284" s="80"/>
      <c r="G284" s="4"/>
      <c r="H284" s="230"/>
      <c r="I284" s="230"/>
      <c r="J284" s="230"/>
      <c r="K284" s="230"/>
      <c r="M284" s="230"/>
    </row>
    <row r="285" spans="1:13" s="3" customFormat="1" x14ac:dyDescent="0.2">
      <c r="A285" s="80"/>
      <c r="B285" s="80"/>
      <c r="C285" s="80"/>
      <c r="D285" s="80"/>
      <c r="G285" s="4"/>
      <c r="H285" s="230"/>
      <c r="I285" s="230"/>
      <c r="J285" s="230"/>
      <c r="K285" s="230"/>
      <c r="M285" s="230"/>
    </row>
    <row r="286" spans="1:13" s="3" customFormat="1" x14ac:dyDescent="0.2">
      <c r="A286" s="80"/>
      <c r="B286" s="80"/>
      <c r="C286" s="80"/>
      <c r="D286" s="80"/>
      <c r="G286" s="4"/>
      <c r="H286" s="230"/>
      <c r="I286" s="230"/>
      <c r="J286" s="230"/>
      <c r="K286" s="230"/>
      <c r="M286" s="230"/>
    </row>
    <row r="287" spans="1:13" s="3" customFormat="1" x14ac:dyDescent="0.2">
      <c r="A287" s="80"/>
      <c r="B287" s="80"/>
      <c r="C287" s="80"/>
      <c r="D287" s="80"/>
      <c r="G287" s="4"/>
      <c r="H287" s="230"/>
      <c r="I287" s="230"/>
      <c r="J287" s="230"/>
      <c r="K287" s="230"/>
      <c r="M287" s="230"/>
    </row>
    <row r="288" spans="1:13" s="3" customFormat="1" x14ac:dyDescent="0.2">
      <c r="A288" s="80"/>
      <c r="B288" s="80"/>
      <c r="C288" s="80"/>
      <c r="D288" s="80"/>
      <c r="G288" s="4"/>
      <c r="H288" s="230"/>
      <c r="I288" s="230"/>
      <c r="J288" s="230"/>
      <c r="K288" s="230"/>
      <c r="M288" s="230"/>
    </row>
    <row r="289" spans="1:13" s="3" customFormat="1" x14ac:dyDescent="0.2">
      <c r="A289" s="80"/>
      <c r="B289" s="80"/>
      <c r="C289" s="80"/>
      <c r="D289" s="80"/>
      <c r="G289" s="4"/>
      <c r="H289" s="230"/>
      <c r="I289" s="230"/>
      <c r="J289" s="230"/>
      <c r="K289" s="230"/>
      <c r="M289" s="230"/>
    </row>
    <row r="290" spans="1:13" s="3" customFormat="1" x14ac:dyDescent="0.2">
      <c r="A290" s="80"/>
      <c r="B290" s="80"/>
      <c r="C290" s="80"/>
      <c r="D290" s="80"/>
      <c r="G290" s="4"/>
      <c r="H290" s="230"/>
      <c r="I290" s="230"/>
      <c r="J290" s="230"/>
      <c r="K290" s="230"/>
      <c r="M290" s="230"/>
    </row>
    <row r="291" spans="1:13" s="3" customFormat="1" x14ac:dyDescent="0.2">
      <c r="A291" s="80"/>
      <c r="B291" s="80"/>
      <c r="C291" s="80"/>
      <c r="D291" s="80"/>
      <c r="G291" s="4"/>
      <c r="H291" s="230"/>
      <c r="I291" s="230"/>
      <c r="J291" s="230"/>
      <c r="K291" s="230"/>
      <c r="M291" s="230"/>
    </row>
    <row r="292" spans="1:13" s="3" customFormat="1" x14ac:dyDescent="0.2">
      <c r="A292" s="80"/>
      <c r="B292" s="80"/>
      <c r="C292" s="80"/>
      <c r="D292" s="80"/>
      <c r="G292" s="4"/>
      <c r="H292" s="230"/>
      <c r="I292" s="230"/>
      <c r="J292" s="230"/>
      <c r="K292" s="230"/>
      <c r="M292" s="230"/>
    </row>
    <row r="293" spans="1:13" s="3" customFormat="1" x14ac:dyDescent="0.2">
      <c r="A293" s="80"/>
      <c r="B293" s="80"/>
      <c r="C293" s="80"/>
      <c r="D293" s="80"/>
      <c r="G293" s="4"/>
      <c r="H293" s="230"/>
      <c r="I293" s="230"/>
      <c r="J293" s="230"/>
      <c r="K293" s="230"/>
      <c r="M293" s="230"/>
    </row>
    <row r="294" spans="1:13" s="3" customFormat="1" x14ac:dyDescent="0.2">
      <c r="A294" s="80"/>
      <c r="B294" s="80"/>
      <c r="C294" s="80"/>
      <c r="D294" s="80"/>
      <c r="G294" s="4"/>
      <c r="H294" s="230"/>
      <c r="I294" s="230"/>
      <c r="J294" s="230"/>
      <c r="K294" s="230"/>
      <c r="M294" s="230"/>
    </row>
    <row r="295" spans="1:13" s="3" customFormat="1" x14ac:dyDescent="0.2">
      <c r="A295" s="80"/>
      <c r="B295" s="80"/>
      <c r="C295" s="80"/>
      <c r="D295" s="80"/>
      <c r="G295" s="4"/>
      <c r="H295" s="230"/>
      <c r="I295" s="230"/>
      <c r="J295" s="230"/>
      <c r="K295" s="230"/>
      <c r="M295" s="230"/>
    </row>
    <row r="296" spans="1:13" s="3" customFormat="1" x14ac:dyDescent="0.2">
      <c r="A296" s="80"/>
      <c r="B296" s="80"/>
      <c r="C296" s="80"/>
      <c r="D296" s="80"/>
      <c r="G296" s="4"/>
      <c r="H296" s="230"/>
      <c r="I296" s="230"/>
      <c r="J296" s="230"/>
      <c r="K296" s="230"/>
      <c r="M296" s="230"/>
    </row>
    <row r="297" spans="1:13" s="3" customFormat="1" x14ac:dyDescent="0.2">
      <c r="A297" s="80"/>
      <c r="B297" s="80"/>
      <c r="C297" s="80"/>
      <c r="D297" s="80"/>
      <c r="G297" s="4"/>
      <c r="H297" s="230"/>
      <c r="I297" s="230"/>
      <c r="J297" s="230"/>
      <c r="K297" s="230"/>
      <c r="M297" s="230"/>
    </row>
    <row r="298" spans="1:13" s="3" customFormat="1" x14ac:dyDescent="0.2">
      <c r="A298" s="80"/>
      <c r="B298" s="80"/>
      <c r="C298" s="80"/>
      <c r="D298" s="80"/>
      <c r="G298" s="4"/>
      <c r="H298" s="230"/>
      <c r="I298" s="230"/>
      <c r="J298" s="230"/>
      <c r="K298" s="230"/>
      <c r="M298" s="230"/>
    </row>
    <row r="299" spans="1:13" s="3" customFormat="1" x14ac:dyDescent="0.2">
      <c r="A299" s="80"/>
      <c r="B299" s="80"/>
      <c r="C299" s="80"/>
      <c r="D299" s="80"/>
      <c r="G299" s="4"/>
      <c r="H299" s="230"/>
      <c r="I299" s="230"/>
      <c r="J299" s="230"/>
      <c r="K299" s="230"/>
      <c r="M299" s="230"/>
    </row>
    <row r="300" spans="1:13" s="3" customFormat="1" x14ac:dyDescent="0.2">
      <c r="A300" s="80"/>
      <c r="B300" s="80"/>
      <c r="C300" s="80"/>
      <c r="D300" s="80"/>
      <c r="G300" s="4"/>
      <c r="H300" s="230"/>
      <c r="I300" s="230"/>
      <c r="J300" s="230"/>
      <c r="K300" s="230"/>
      <c r="M300" s="230"/>
    </row>
    <row r="301" spans="1:13" s="3" customFormat="1" x14ac:dyDescent="0.2">
      <c r="A301" s="80"/>
      <c r="B301" s="80"/>
      <c r="C301" s="80"/>
      <c r="D301" s="80"/>
      <c r="G301" s="4"/>
      <c r="H301" s="230"/>
      <c r="I301" s="230"/>
      <c r="J301" s="230"/>
      <c r="K301" s="230"/>
      <c r="M301" s="230"/>
    </row>
    <row r="302" spans="1:13" s="3" customFormat="1" x14ac:dyDescent="0.2">
      <c r="A302" s="80"/>
      <c r="B302" s="80"/>
      <c r="C302" s="80"/>
      <c r="D302" s="80"/>
      <c r="G302" s="4"/>
      <c r="H302" s="230"/>
      <c r="I302" s="230"/>
      <c r="J302" s="230"/>
      <c r="K302" s="230"/>
      <c r="M302" s="230"/>
    </row>
    <row r="303" spans="1:13" s="3" customFormat="1" x14ac:dyDescent="0.2">
      <c r="A303" s="80"/>
      <c r="B303" s="80"/>
      <c r="C303" s="80"/>
      <c r="D303" s="80"/>
      <c r="G303" s="4"/>
      <c r="H303" s="230"/>
      <c r="I303" s="230"/>
      <c r="J303" s="230"/>
      <c r="K303" s="230"/>
      <c r="M303" s="230"/>
    </row>
    <row r="304" spans="1:13" s="3" customFormat="1" x14ac:dyDescent="0.2">
      <c r="A304" s="80"/>
      <c r="B304" s="80"/>
      <c r="C304" s="80"/>
      <c r="D304" s="80"/>
      <c r="G304" s="4"/>
      <c r="H304" s="230"/>
      <c r="I304" s="230"/>
      <c r="J304" s="230"/>
      <c r="K304" s="230"/>
      <c r="M304" s="230"/>
    </row>
    <row r="305" spans="1:13" s="3" customFormat="1" x14ac:dyDescent="0.2">
      <c r="A305" s="80"/>
      <c r="B305" s="80"/>
      <c r="C305" s="80"/>
      <c r="D305" s="80"/>
      <c r="G305" s="4"/>
      <c r="H305" s="230"/>
      <c r="I305" s="230"/>
      <c r="J305" s="230"/>
      <c r="K305" s="230"/>
      <c r="M305" s="230"/>
    </row>
    <row r="306" spans="1:13" s="3" customFormat="1" x14ac:dyDescent="0.2">
      <c r="A306" s="80"/>
      <c r="B306" s="80"/>
      <c r="C306" s="80"/>
      <c r="D306" s="80"/>
      <c r="G306" s="4"/>
      <c r="H306" s="230"/>
      <c r="I306" s="230"/>
      <c r="J306" s="230"/>
      <c r="K306" s="230"/>
      <c r="M306" s="230"/>
    </row>
    <row r="307" spans="1:13" s="3" customFormat="1" x14ac:dyDescent="0.2">
      <c r="A307" s="80"/>
      <c r="B307" s="80"/>
      <c r="C307" s="80"/>
      <c r="D307" s="80"/>
      <c r="G307" s="4"/>
      <c r="H307" s="230"/>
      <c r="I307" s="230"/>
      <c r="J307" s="230"/>
      <c r="K307" s="230"/>
      <c r="M307" s="230"/>
    </row>
    <row r="308" spans="1:13" s="3" customFormat="1" x14ac:dyDescent="0.2">
      <c r="A308" s="80"/>
      <c r="B308" s="80"/>
      <c r="C308" s="80"/>
      <c r="D308" s="80"/>
      <c r="G308" s="4"/>
      <c r="H308" s="230"/>
      <c r="I308" s="230"/>
      <c r="J308" s="230"/>
      <c r="K308" s="230"/>
      <c r="M308" s="230"/>
    </row>
    <row r="309" spans="1:13" s="3" customFormat="1" x14ac:dyDescent="0.2">
      <c r="A309" s="80"/>
      <c r="B309" s="80"/>
      <c r="C309" s="80"/>
      <c r="D309" s="80"/>
      <c r="G309" s="4"/>
      <c r="H309" s="230"/>
      <c r="I309" s="230"/>
      <c r="J309" s="230"/>
      <c r="K309" s="230"/>
      <c r="M309" s="230"/>
    </row>
    <row r="310" spans="1:13" s="3" customFormat="1" x14ac:dyDescent="0.2">
      <c r="A310" s="80"/>
      <c r="B310" s="80"/>
      <c r="C310" s="80"/>
      <c r="D310" s="80"/>
      <c r="G310" s="4"/>
      <c r="H310" s="230"/>
      <c r="I310" s="230"/>
      <c r="J310" s="230"/>
      <c r="K310" s="230"/>
      <c r="M310" s="230"/>
    </row>
    <row r="311" spans="1:13" s="3" customFormat="1" x14ac:dyDescent="0.2">
      <c r="A311" s="80"/>
      <c r="B311" s="80"/>
      <c r="C311" s="80"/>
      <c r="D311" s="80"/>
      <c r="G311" s="4"/>
      <c r="H311" s="230"/>
      <c r="I311" s="230"/>
      <c r="J311" s="230"/>
      <c r="K311" s="230"/>
      <c r="M311" s="230"/>
    </row>
    <row r="312" spans="1:13" s="3" customFormat="1" x14ac:dyDescent="0.2">
      <c r="A312" s="80"/>
      <c r="B312" s="80"/>
      <c r="C312" s="80"/>
      <c r="D312" s="80"/>
      <c r="G312" s="4"/>
      <c r="H312" s="230"/>
      <c r="I312" s="230"/>
      <c r="J312" s="230"/>
      <c r="K312" s="230"/>
      <c r="M312" s="230"/>
    </row>
    <row r="313" spans="1:13" s="3" customFormat="1" x14ac:dyDescent="0.2">
      <c r="A313" s="80"/>
      <c r="B313" s="80"/>
      <c r="C313" s="80"/>
      <c r="D313" s="80"/>
      <c r="G313" s="4"/>
      <c r="H313" s="230"/>
      <c r="I313" s="230"/>
      <c r="J313" s="230"/>
      <c r="K313" s="230"/>
      <c r="M313" s="230"/>
    </row>
    <row r="314" spans="1:13" s="3" customFormat="1" x14ac:dyDescent="0.2">
      <c r="A314" s="80"/>
      <c r="B314" s="80"/>
      <c r="C314" s="80"/>
      <c r="D314" s="80"/>
      <c r="G314" s="4"/>
      <c r="H314" s="230"/>
      <c r="I314" s="230"/>
      <c r="J314" s="230"/>
      <c r="K314" s="230"/>
      <c r="M314" s="230"/>
    </row>
  </sheetData>
  <mergeCells count="1">
    <mergeCell ref="A1:N1"/>
  </mergeCells>
  <printOptions horizontalCentered="1"/>
  <pageMargins left="0.19685039370078741" right="0.19685039370078741" top="0.19685039370078741" bottom="0.19685039370078741" header="0.31496062992125984" footer="0.19685039370078741"/>
  <pageSetup paperSize="9" scale="63" firstPageNumber="3" orientation="landscape" useFirstPageNumber="1" r:id="rId1"/>
  <headerFooter alignWithMargins="0">
    <oddFooter>&amp;R&amp;P</oddFooter>
  </headerFooter>
  <rowBreaks count="1" manualBreakCount="1">
    <brk id="6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7"/>
  <sheetViews>
    <sheetView zoomScaleNormal="100" workbookViewId="0">
      <selection activeCell="J24" sqref="J24"/>
    </sheetView>
  </sheetViews>
  <sheetFormatPr defaultColWidth="11.42578125" defaultRowHeight="12.75" x14ac:dyDescent="0.2"/>
  <cols>
    <col min="1" max="2" width="4.28515625" style="80" customWidth="1"/>
    <col min="3" max="3" width="6.5703125" style="80" customWidth="1"/>
    <col min="4" max="4" width="5" style="90" bestFit="1" customWidth="1"/>
    <col min="5" max="5" width="52.140625" customWidth="1"/>
    <col min="6" max="6" width="15.42578125" customWidth="1"/>
    <col min="7" max="7" width="15.140625" style="210" customWidth="1"/>
    <col min="8" max="8" width="10" style="210" customWidth="1"/>
    <col min="9" max="9" width="13.5703125" style="210" customWidth="1"/>
    <col min="10" max="10" width="10" style="210" customWidth="1"/>
    <col min="11" max="11" width="13.7109375" style="210" customWidth="1"/>
    <col min="12" max="12" width="10" customWidth="1"/>
    <col min="13" max="13" width="14" style="210" customWidth="1"/>
    <col min="14" max="14" width="10" customWidth="1"/>
  </cols>
  <sheetData>
    <row r="1" spans="1:14" s="22" customFormat="1" ht="30" customHeight="1" x14ac:dyDescent="0.3">
      <c r="A1" s="281" t="s">
        <v>34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4" s="3" customFormat="1" ht="39.75" customHeight="1" x14ac:dyDescent="0.2">
      <c r="A2" s="50" t="s">
        <v>151</v>
      </c>
      <c r="B2" s="50" t="s">
        <v>152</v>
      </c>
      <c r="C2" s="50" t="s">
        <v>153</v>
      </c>
      <c r="D2" s="50" t="s">
        <v>154</v>
      </c>
      <c r="E2" s="44"/>
      <c r="F2" s="237" t="s">
        <v>255</v>
      </c>
      <c r="G2" s="237" t="s">
        <v>241</v>
      </c>
      <c r="H2" s="238" t="s">
        <v>242</v>
      </c>
      <c r="I2" s="237" t="s">
        <v>256</v>
      </c>
      <c r="J2" s="238" t="s">
        <v>244</v>
      </c>
      <c r="K2" s="237" t="s">
        <v>243</v>
      </c>
      <c r="L2" s="238" t="s">
        <v>245</v>
      </c>
      <c r="M2" s="237" t="s">
        <v>257</v>
      </c>
      <c r="N2" s="238" t="s">
        <v>258</v>
      </c>
    </row>
    <row r="3" spans="1:14" s="30" customFormat="1" ht="28.15" customHeight="1" x14ac:dyDescent="0.2">
      <c r="A3" s="94"/>
      <c r="B3" s="76"/>
      <c r="C3" s="76"/>
      <c r="D3" s="76"/>
      <c r="E3" s="98" t="s">
        <v>60</v>
      </c>
      <c r="F3" s="252">
        <f>F4-F8</f>
        <v>16994.32</v>
      </c>
      <c r="G3" s="223">
        <f>G4-G8</f>
        <v>26545</v>
      </c>
      <c r="H3" s="252">
        <f>G3/F3*100</f>
        <v>156.19924774865956</v>
      </c>
      <c r="I3" s="223">
        <f>I4-I8</f>
        <v>26545</v>
      </c>
      <c r="J3" s="252">
        <f t="shared" ref="J3:J6" si="0">I3/G3*100</f>
        <v>100</v>
      </c>
      <c r="K3" s="223">
        <f>K4-K8</f>
        <v>26545</v>
      </c>
      <c r="L3" s="189">
        <f t="shared" ref="L3:L7" si="1">K3/I3*100</f>
        <v>100</v>
      </c>
      <c r="M3" s="223">
        <f>M4-M8</f>
        <v>26545</v>
      </c>
      <c r="N3" s="189">
        <f t="shared" ref="N3:N7" si="2">M3/K3*100</f>
        <v>100</v>
      </c>
    </row>
    <row r="4" spans="1:14" s="30" customFormat="1" ht="15" customHeight="1" x14ac:dyDescent="0.2">
      <c r="A4" s="76">
        <v>8</v>
      </c>
      <c r="B4" s="76"/>
      <c r="C4" s="76"/>
      <c r="D4" s="76"/>
      <c r="E4" s="122" t="s">
        <v>27</v>
      </c>
      <c r="F4" s="252">
        <f t="shared" ref="F4:G6" si="3">F5</f>
        <v>16994.32</v>
      </c>
      <c r="G4" s="223">
        <f t="shared" si="3"/>
        <v>26545</v>
      </c>
      <c r="H4" s="252">
        <f t="shared" ref="H4:H7" si="4">G4/F4*100</f>
        <v>156.19924774865956</v>
      </c>
      <c r="I4" s="223">
        <f>I5</f>
        <v>26545</v>
      </c>
      <c r="J4" s="252">
        <f t="shared" si="0"/>
        <v>100</v>
      </c>
      <c r="K4" s="223">
        <f>K5</f>
        <v>26545</v>
      </c>
      <c r="L4" s="189">
        <f t="shared" si="1"/>
        <v>100</v>
      </c>
      <c r="M4" s="223">
        <f>M5</f>
        <v>26545</v>
      </c>
      <c r="N4" s="189">
        <f t="shared" si="2"/>
        <v>100</v>
      </c>
    </row>
    <row r="5" spans="1:14" s="30" customFormat="1" ht="13.5" customHeight="1" x14ac:dyDescent="0.2">
      <c r="A5" s="76"/>
      <c r="B5" s="76">
        <v>81</v>
      </c>
      <c r="C5" s="76"/>
      <c r="D5" s="76"/>
      <c r="E5" s="122" t="s">
        <v>129</v>
      </c>
      <c r="F5" s="252">
        <f t="shared" si="3"/>
        <v>16994.32</v>
      </c>
      <c r="G5" s="223">
        <f t="shared" si="3"/>
        <v>26545</v>
      </c>
      <c r="H5" s="252">
        <f t="shared" si="4"/>
        <v>156.19924774865956</v>
      </c>
      <c r="I5" s="223">
        <f>I6</f>
        <v>26545</v>
      </c>
      <c r="J5" s="252">
        <f t="shared" si="0"/>
        <v>100</v>
      </c>
      <c r="K5" s="223">
        <f>K6</f>
        <v>26545</v>
      </c>
      <c r="L5" s="189">
        <f t="shared" si="1"/>
        <v>100</v>
      </c>
      <c r="M5" s="223">
        <f>M6</f>
        <v>26545</v>
      </c>
      <c r="N5" s="189">
        <f t="shared" si="2"/>
        <v>100</v>
      </c>
    </row>
    <row r="6" spans="1:14" s="30" customFormat="1" ht="26.25" customHeight="1" x14ac:dyDescent="0.2">
      <c r="A6" s="76"/>
      <c r="B6" s="76"/>
      <c r="C6" s="76">
        <v>816</v>
      </c>
      <c r="D6" s="76"/>
      <c r="E6" s="99" t="s">
        <v>173</v>
      </c>
      <c r="F6" s="248">
        <f t="shared" si="3"/>
        <v>16994.32</v>
      </c>
      <c r="G6" s="229">
        <f t="shared" si="3"/>
        <v>26545</v>
      </c>
      <c r="H6" s="252">
        <f t="shared" si="4"/>
        <v>156.19924774865956</v>
      </c>
      <c r="I6" s="229">
        <f>I7</f>
        <v>26545</v>
      </c>
      <c r="J6" s="252">
        <f t="shared" si="0"/>
        <v>100</v>
      </c>
      <c r="K6" s="229">
        <f>K7</f>
        <v>26545</v>
      </c>
      <c r="L6" s="189">
        <f t="shared" si="1"/>
        <v>100</v>
      </c>
      <c r="M6" s="229">
        <f>M7</f>
        <v>26545</v>
      </c>
      <c r="N6" s="189">
        <f t="shared" si="2"/>
        <v>100</v>
      </c>
    </row>
    <row r="7" spans="1:14" s="35" customFormat="1" ht="26.25" customHeight="1" x14ac:dyDescent="0.2">
      <c r="A7" s="78"/>
      <c r="B7" s="78"/>
      <c r="C7" s="78"/>
      <c r="D7" s="78">
        <v>8163</v>
      </c>
      <c r="E7" s="101" t="s">
        <v>93</v>
      </c>
      <c r="F7" s="249">
        <v>16994.32</v>
      </c>
      <c r="G7" s="95">
        <v>26545</v>
      </c>
      <c r="H7" s="253">
        <f t="shared" si="4"/>
        <v>156.19924774865956</v>
      </c>
      <c r="I7" s="95">
        <v>26545</v>
      </c>
      <c r="J7" s="253">
        <f>I7/G7*100</f>
        <v>100</v>
      </c>
      <c r="K7" s="95">
        <v>26545</v>
      </c>
      <c r="L7" s="227">
        <f t="shared" si="1"/>
        <v>100</v>
      </c>
      <c r="M7" s="95">
        <v>26545</v>
      </c>
      <c r="N7" s="227">
        <f t="shared" si="2"/>
        <v>100</v>
      </c>
    </row>
    <row r="8" spans="1:14" s="3" customFormat="1" ht="24.75" customHeight="1" x14ac:dyDescent="0.2">
      <c r="A8" s="58">
        <v>5</v>
      </c>
      <c r="B8" s="75"/>
      <c r="C8" s="75"/>
      <c r="D8" s="75"/>
      <c r="E8" s="10" t="s">
        <v>28</v>
      </c>
      <c r="F8" s="255">
        <f>F9</f>
        <v>0</v>
      </c>
      <c r="G8" s="92">
        <f>G9</f>
        <v>0</v>
      </c>
      <c r="H8" s="271" t="s">
        <v>120</v>
      </c>
      <c r="I8" s="92">
        <f>I9</f>
        <v>0</v>
      </c>
      <c r="J8" s="271" t="s">
        <v>120</v>
      </c>
      <c r="K8" s="92">
        <f>K9</f>
        <v>0</v>
      </c>
      <c r="L8" s="189" t="s">
        <v>120</v>
      </c>
      <c r="M8" s="92">
        <f>M9</f>
        <v>0</v>
      </c>
      <c r="N8" s="189" t="s">
        <v>120</v>
      </c>
    </row>
    <row r="9" spans="1:14" s="3" customFormat="1" x14ac:dyDescent="0.2">
      <c r="A9" s="76"/>
      <c r="B9" s="76">
        <v>54</v>
      </c>
      <c r="C9" s="76"/>
      <c r="D9" s="76"/>
      <c r="E9" s="99" t="s">
        <v>163</v>
      </c>
      <c r="F9" s="252">
        <f t="shared" ref="F9:M10" si="5">F10</f>
        <v>0</v>
      </c>
      <c r="G9" s="223">
        <f t="shared" si="5"/>
        <v>0</v>
      </c>
      <c r="H9" s="189" t="s">
        <v>120</v>
      </c>
      <c r="I9" s="223">
        <f t="shared" si="5"/>
        <v>0</v>
      </c>
      <c r="J9" s="189" t="s">
        <v>120</v>
      </c>
      <c r="K9" s="223">
        <f t="shared" si="5"/>
        <v>0</v>
      </c>
      <c r="L9" s="189" t="s">
        <v>120</v>
      </c>
      <c r="M9" s="223">
        <f t="shared" si="5"/>
        <v>0</v>
      </c>
      <c r="N9" s="189" t="s">
        <v>120</v>
      </c>
    </row>
    <row r="10" spans="1:14" s="3" customFormat="1" ht="25.5" x14ac:dyDescent="0.2">
      <c r="A10" s="76"/>
      <c r="B10" s="76"/>
      <c r="C10" s="76">
        <v>544</v>
      </c>
      <c r="D10" s="76"/>
      <c r="E10" s="99" t="s">
        <v>162</v>
      </c>
      <c r="F10" s="252">
        <f t="shared" si="5"/>
        <v>0</v>
      </c>
      <c r="G10" s="223">
        <f t="shared" si="5"/>
        <v>0</v>
      </c>
      <c r="H10" s="189" t="s">
        <v>120</v>
      </c>
      <c r="I10" s="223">
        <f t="shared" si="5"/>
        <v>0</v>
      </c>
      <c r="J10" s="189" t="s">
        <v>120</v>
      </c>
      <c r="K10" s="223">
        <f t="shared" si="5"/>
        <v>0</v>
      </c>
      <c r="L10" s="189" t="s">
        <v>120</v>
      </c>
      <c r="M10" s="223">
        <f t="shared" si="5"/>
        <v>0</v>
      </c>
      <c r="N10" s="189" t="s">
        <v>120</v>
      </c>
    </row>
    <row r="11" spans="1:14" s="3" customFormat="1" ht="27" customHeight="1" x14ac:dyDescent="0.2">
      <c r="A11" s="80"/>
      <c r="B11" s="80"/>
      <c r="C11" s="80"/>
      <c r="D11" s="80">
        <v>5443</v>
      </c>
      <c r="E11" s="123" t="s">
        <v>164</v>
      </c>
      <c r="F11" s="249">
        <v>0</v>
      </c>
      <c r="G11" s="95">
        <v>0</v>
      </c>
      <c r="H11" s="97" t="s">
        <v>120</v>
      </c>
      <c r="I11" s="95">
        <v>0</v>
      </c>
      <c r="J11" s="97" t="s">
        <v>120</v>
      </c>
      <c r="K11" s="95">
        <v>0</v>
      </c>
      <c r="L11" s="227" t="s">
        <v>120</v>
      </c>
      <c r="M11" s="95">
        <v>0</v>
      </c>
      <c r="N11" s="227" t="s">
        <v>120</v>
      </c>
    </row>
    <row r="12" spans="1:14" s="3" customFormat="1" x14ac:dyDescent="0.2">
      <c r="A12" s="80"/>
      <c r="B12" s="80"/>
      <c r="C12" s="80"/>
      <c r="D12" s="80"/>
      <c r="G12" s="230"/>
      <c r="H12" s="230"/>
      <c r="I12" s="230"/>
      <c r="J12" s="230"/>
      <c r="K12" s="230"/>
      <c r="M12" s="230"/>
    </row>
    <row r="13" spans="1:14" s="3" customFormat="1" x14ac:dyDescent="0.2">
      <c r="A13" s="80"/>
      <c r="B13" s="80"/>
      <c r="C13" s="80"/>
      <c r="D13" s="80"/>
      <c r="G13" s="230"/>
      <c r="H13" s="230"/>
      <c r="I13" s="230"/>
      <c r="J13" s="230"/>
      <c r="K13" s="230"/>
      <c r="M13" s="230"/>
    </row>
    <row r="14" spans="1:14" s="3" customFormat="1" x14ac:dyDescent="0.2">
      <c r="A14" s="80"/>
      <c r="B14" s="80"/>
      <c r="C14" s="80"/>
      <c r="D14" s="80"/>
      <c r="G14" s="230"/>
      <c r="H14" s="230"/>
      <c r="I14" s="230"/>
      <c r="J14" s="230"/>
      <c r="K14" s="230"/>
      <c r="M14" s="230"/>
    </row>
    <row r="15" spans="1:14" s="3" customFormat="1" x14ac:dyDescent="0.2">
      <c r="A15" s="80"/>
      <c r="B15" s="80"/>
      <c r="C15" s="80"/>
      <c r="D15" s="80"/>
      <c r="F15" s="252"/>
      <c r="G15" s="230"/>
      <c r="H15" s="230"/>
      <c r="I15" s="230"/>
      <c r="J15" s="230"/>
      <c r="K15" s="230"/>
      <c r="M15" s="230"/>
    </row>
    <row r="16" spans="1:14" s="3" customFormat="1" x14ac:dyDescent="0.2">
      <c r="A16" s="80"/>
      <c r="B16" s="80"/>
      <c r="C16" s="80"/>
      <c r="D16" s="80"/>
      <c r="G16" s="230"/>
      <c r="H16" s="230"/>
      <c r="I16" s="230"/>
      <c r="J16" s="230"/>
      <c r="K16" s="230"/>
      <c r="M16" s="230"/>
    </row>
    <row r="17" spans="1:13" s="3" customFormat="1" x14ac:dyDescent="0.2">
      <c r="A17" s="80"/>
      <c r="B17" s="80"/>
      <c r="C17" s="80"/>
      <c r="D17" s="80"/>
      <c r="G17" s="230"/>
      <c r="H17" s="230"/>
      <c r="I17" s="230"/>
      <c r="J17" s="230"/>
      <c r="K17" s="230"/>
      <c r="M17" s="230"/>
    </row>
    <row r="18" spans="1:13" s="3" customFormat="1" x14ac:dyDescent="0.2">
      <c r="A18" s="80"/>
      <c r="B18" s="80"/>
      <c r="C18" s="80"/>
      <c r="D18" s="80"/>
      <c r="G18" s="230"/>
      <c r="H18" s="230"/>
      <c r="I18" s="230"/>
      <c r="J18" s="230"/>
      <c r="K18" s="230"/>
      <c r="M18" s="230"/>
    </row>
    <row r="19" spans="1:13" s="3" customFormat="1" x14ac:dyDescent="0.2">
      <c r="A19" s="80"/>
      <c r="B19" s="80"/>
      <c r="C19" s="80"/>
      <c r="D19" s="80"/>
      <c r="G19" s="230"/>
      <c r="H19" s="230"/>
      <c r="I19" s="230"/>
      <c r="J19" s="230"/>
      <c r="K19" s="230"/>
      <c r="M19" s="230"/>
    </row>
    <row r="20" spans="1:13" s="3" customFormat="1" x14ac:dyDescent="0.2">
      <c r="A20" s="80"/>
      <c r="B20" s="80"/>
      <c r="C20" s="80"/>
      <c r="D20" s="80"/>
      <c r="G20" s="230"/>
      <c r="H20" s="230"/>
      <c r="I20" s="230"/>
      <c r="J20" s="230"/>
      <c r="K20" s="230"/>
      <c r="M20" s="230"/>
    </row>
    <row r="21" spans="1:13" s="3" customFormat="1" x14ac:dyDescent="0.2">
      <c r="A21" s="80"/>
      <c r="B21" s="80"/>
      <c r="C21" s="80"/>
      <c r="D21" s="80"/>
      <c r="G21" s="230"/>
      <c r="H21" s="230"/>
      <c r="I21" s="230"/>
      <c r="J21" s="230"/>
      <c r="K21" s="230"/>
      <c r="M21" s="230"/>
    </row>
    <row r="22" spans="1:13" s="3" customFormat="1" x14ac:dyDescent="0.2">
      <c r="A22" s="80"/>
      <c r="B22" s="80"/>
      <c r="C22" s="80"/>
      <c r="D22" s="80"/>
      <c r="G22" s="230"/>
      <c r="H22" s="230"/>
      <c r="I22" s="230"/>
      <c r="J22" s="230"/>
      <c r="K22" s="230"/>
      <c r="M22" s="230"/>
    </row>
    <row r="23" spans="1:13" s="3" customFormat="1" x14ac:dyDescent="0.2">
      <c r="A23" s="80"/>
      <c r="B23" s="80"/>
      <c r="C23" s="80"/>
      <c r="D23" s="80"/>
      <c r="G23" s="230"/>
      <c r="H23" s="230"/>
      <c r="I23" s="230"/>
      <c r="J23" s="230"/>
      <c r="K23" s="230"/>
      <c r="M23" s="230"/>
    </row>
    <row r="24" spans="1:13" s="3" customFormat="1" x14ac:dyDescent="0.2">
      <c r="A24" s="80"/>
      <c r="B24" s="80"/>
      <c r="C24" s="80"/>
      <c r="D24" s="80"/>
      <c r="G24" s="230"/>
      <c r="H24" s="230"/>
      <c r="I24" s="230"/>
      <c r="J24" s="230"/>
      <c r="K24" s="230"/>
      <c r="M24" s="230"/>
    </row>
    <row r="25" spans="1:13" s="3" customFormat="1" x14ac:dyDescent="0.2">
      <c r="A25" s="80"/>
      <c r="B25" s="80"/>
      <c r="C25" s="80"/>
      <c r="D25" s="80"/>
      <c r="G25" s="230"/>
      <c r="H25" s="230"/>
      <c r="I25" s="230"/>
      <c r="J25" s="230"/>
      <c r="K25" s="230"/>
      <c r="M25" s="230"/>
    </row>
    <row r="26" spans="1:13" s="3" customFormat="1" x14ac:dyDescent="0.2">
      <c r="A26" s="80"/>
      <c r="B26" s="80"/>
      <c r="C26" s="80"/>
      <c r="D26" s="80"/>
      <c r="G26" s="230"/>
      <c r="H26" s="230"/>
      <c r="I26" s="230"/>
      <c r="J26" s="230"/>
      <c r="K26" s="230"/>
      <c r="M26" s="230"/>
    </row>
    <row r="27" spans="1:13" s="3" customFormat="1" x14ac:dyDescent="0.2">
      <c r="A27" s="80"/>
      <c r="B27" s="80"/>
      <c r="C27" s="80"/>
      <c r="D27" s="80"/>
      <c r="G27" s="230"/>
      <c r="H27" s="230"/>
      <c r="I27" s="230"/>
      <c r="J27" s="230"/>
      <c r="K27" s="230"/>
      <c r="M27" s="230"/>
    </row>
    <row r="28" spans="1:13" s="3" customFormat="1" x14ac:dyDescent="0.2">
      <c r="A28" s="80"/>
      <c r="B28" s="80"/>
      <c r="C28" s="80"/>
      <c r="D28" s="80"/>
      <c r="G28" s="230"/>
      <c r="H28" s="230"/>
      <c r="I28" s="230"/>
      <c r="J28" s="230"/>
      <c r="K28" s="230"/>
      <c r="M28" s="230"/>
    </row>
    <row r="29" spans="1:13" s="3" customFormat="1" x14ac:dyDescent="0.2">
      <c r="A29" s="80"/>
      <c r="B29" s="80"/>
      <c r="C29" s="80"/>
      <c r="D29" s="80"/>
      <c r="G29" s="230"/>
      <c r="H29" s="230"/>
      <c r="I29" s="230"/>
      <c r="J29" s="230"/>
      <c r="K29" s="230"/>
      <c r="M29" s="230"/>
    </row>
    <row r="30" spans="1:13" s="3" customFormat="1" x14ac:dyDescent="0.2">
      <c r="A30" s="80"/>
      <c r="B30" s="80"/>
      <c r="C30" s="80"/>
      <c r="D30" s="80"/>
      <c r="G30" s="230"/>
      <c r="H30" s="230"/>
      <c r="I30" s="230"/>
      <c r="J30" s="230"/>
      <c r="K30" s="230"/>
      <c r="M30" s="230"/>
    </row>
    <row r="31" spans="1:13" s="3" customFormat="1" x14ac:dyDescent="0.2">
      <c r="A31" s="80"/>
      <c r="B31" s="80"/>
      <c r="C31" s="80"/>
      <c r="D31" s="80"/>
      <c r="G31" s="230"/>
      <c r="H31" s="230"/>
      <c r="I31" s="230"/>
      <c r="J31" s="230"/>
      <c r="K31" s="230"/>
      <c r="M31" s="230"/>
    </row>
    <row r="32" spans="1:13" s="3" customFormat="1" x14ac:dyDescent="0.2">
      <c r="A32" s="80"/>
      <c r="B32" s="80"/>
      <c r="C32" s="80"/>
      <c r="D32" s="80"/>
      <c r="G32" s="230"/>
      <c r="H32" s="230"/>
      <c r="I32" s="230"/>
      <c r="J32" s="230"/>
      <c r="K32" s="230"/>
      <c r="M32" s="230"/>
    </row>
    <row r="33" spans="1:13" s="3" customFormat="1" x14ac:dyDescent="0.2">
      <c r="A33" s="80"/>
      <c r="B33" s="80"/>
      <c r="C33" s="80"/>
      <c r="D33" s="80"/>
      <c r="G33" s="230"/>
      <c r="H33" s="230"/>
      <c r="I33" s="230"/>
      <c r="J33" s="230"/>
      <c r="K33" s="230"/>
      <c r="M33" s="230"/>
    </row>
    <row r="34" spans="1:13" s="3" customFormat="1" x14ac:dyDescent="0.2">
      <c r="A34" s="80"/>
      <c r="B34" s="80"/>
      <c r="C34" s="80"/>
      <c r="D34" s="80"/>
      <c r="G34" s="230"/>
      <c r="H34" s="230"/>
      <c r="I34" s="230"/>
      <c r="J34" s="230"/>
      <c r="K34" s="230"/>
      <c r="M34" s="230"/>
    </row>
    <row r="35" spans="1:13" s="3" customFormat="1" x14ac:dyDescent="0.2">
      <c r="A35" s="80"/>
      <c r="B35" s="80"/>
      <c r="C35" s="80"/>
      <c r="D35" s="80"/>
      <c r="G35" s="230"/>
      <c r="H35" s="230"/>
      <c r="I35" s="230"/>
      <c r="J35" s="230"/>
      <c r="K35" s="230"/>
      <c r="M35" s="230"/>
    </row>
    <row r="36" spans="1:13" s="3" customFormat="1" x14ac:dyDescent="0.2">
      <c r="A36" s="80"/>
      <c r="B36" s="80"/>
      <c r="C36" s="80"/>
      <c r="D36" s="80"/>
      <c r="G36" s="230"/>
      <c r="H36" s="230"/>
      <c r="I36" s="230"/>
      <c r="J36" s="230"/>
      <c r="K36" s="230"/>
      <c r="M36" s="230"/>
    </row>
    <row r="37" spans="1:13" s="3" customFormat="1" x14ac:dyDescent="0.2">
      <c r="A37" s="80"/>
      <c r="B37" s="80"/>
      <c r="C37" s="80"/>
      <c r="D37" s="80"/>
      <c r="G37" s="230"/>
      <c r="H37" s="230"/>
      <c r="I37" s="230"/>
      <c r="J37" s="230"/>
      <c r="K37" s="230"/>
      <c r="M37" s="230"/>
    </row>
    <row r="38" spans="1:13" s="3" customFormat="1" x14ac:dyDescent="0.2">
      <c r="A38" s="80"/>
      <c r="B38" s="80"/>
      <c r="C38" s="80"/>
      <c r="D38" s="80"/>
      <c r="G38" s="230"/>
      <c r="H38" s="230"/>
      <c r="I38" s="230"/>
      <c r="J38" s="230"/>
      <c r="K38" s="230"/>
      <c r="M38" s="230"/>
    </row>
    <row r="39" spans="1:13" s="3" customFormat="1" x14ac:dyDescent="0.2">
      <c r="A39" s="80"/>
      <c r="B39" s="80"/>
      <c r="C39" s="80"/>
      <c r="D39" s="80"/>
      <c r="G39" s="230"/>
      <c r="H39" s="230"/>
      <c r="I39" s="230"/>
      <c r="J39" s="230"/>
      <c r="K39" s="230"/>
      <c r="M39" s="230"/>
    </row>
    <row r="40" spans="1:13" s="3" customFormat="1" x14ac:dyDescent="0.2">
      <c r="A40" s="80"/>
      <c r="B40" s="80"/>
      <c r="C40" s="80"/>
      <c r="D40" s="80"/>
      <c r="G40" s="230"/>
      <c r="H40" s="230"/>
      <c r="I40" s="230"/>
      <c r="J40" s="230"/>
      <c r="K40" s="230"/>
      <c r="M40" s="230"/>
    </row>
    <row r="41" spans="1:13" s="3" customFormat="1" x14ac:dyDescent="0.2">
      <c r="A41" s="80"/>
      <c r="B41" s="80"/>
      <c r="C41" s="80"/>
      <c r="D41" s="80"/>
      <c r="G41" s="230"/>
      <c r="H41" s="230"/>
      <c r="I41" s="230"/>
      <c r="J41" s="230"/>
      <c r="K41" s="230"/>
      <c r="M41" s="230"/>
    </row>
    <row r="42" spans="1:13" s="3" customFormat="1" x14ac:dyDescent="0.2">
      <c r="A42" s="80"/>
      <c r="B42" s="80"/>
      <c r="C42" s="80"/>
      <c r="D42" s="80"/>
      <c r="G42" s="230"/>
      <c r="H42" s="230"/>
      <c r="I42" s="230"/>
      <c r="J42" s="230"/>
      <c r="K42" s="230"/>
      <c r="M42" s="230"/>
    </row>
    <row r="43" spans="1:13" s="3" customFormat="1" x14ac:dyDescent="0.2">
      <c r="A43" s="80"/>
      <c r="B43" s="80"/>
      <c r="C43" s="80"/>
      <c r="D43" s="80"/>
      <c r="G43" s="230"/>
      <c r="H43" s="230"/>
      <c r="I43" s="230"/>
      <c r="J43" s="230"/>
      <c r="K43" s="230"/>
      <c r="M43" s="230"/>
    </row>
    <row r="44" spans="1:13" s="3" customFormat="1" x14ac:dyDescent="0.2">
      <c r="A44" s="80"/>
      <c r="B44" s="80"/>
      <c r="C44" s="80"/>
      <c r="D44" s="80"/>
      <c r="G44" s="230"/>
      <c r="H44" s="230"/>
      <c r="I44" s="230"/>
      <c r="J44" s="230"/>
      <c r="K44" s="230"/>
      <c r="M44" s="230"/>
    </row>
    <row r="45" spans="1:13" s="3" customFormat="1" x14ac:dyDescent="0.2">
      <c r="A45" s="80"/>
      <c r="B45" s="80"/>
      <c r="C45" s="80"/>
      <c r="D45" s="80"/>
      <c r="G45" s="230"/>
      <c r="H45" s="230"/>
      <c r="I45" s="230"/>
      <c r="J45" s="230"/>
      <c r="K45" s="230"/>
      <c r="M45" s="230"/>
    </row>
    <row r="46" spans="1:13" s="3" customFormat="1" x14ac:dyDescent="0.2">
      <c r="A46" s="80"/>
      <c r="B46" s="80"/>
      <c r="C46" s="80"/>
      <c r="D46" s="80"/>
      <c r="G46" s="230"/>
      <c r="H46" s="230"/>
      <c r="I46" s="230"/>
      <c r="J46" s="230"/>
      <c r="K46" s="230"/>
      <c r="M46" s="230"/>
    </row>
    <row r="47" spans="1:13" s="3" customFormat="1" x14ac:dyDescent="0.2">
      <c r="A47" s="80"/>
      <c r="B47" s="80"/>
      <c r="C47" s="80"/>
      <c r="D47" s="80"/>
      <c r="G47" s="230"/>
      <c r="H47" s="230"/>
      <c r="I47" s="230"/>
      <c r="J47" s="230"/>
      <c r="K47" s="230"/>
      <c r="M47" s="230"/>
    </row>
    <row r="48" spans="1:13" s="3" customFormat="1" x14ac:dyDescent="0.2">
      <c r="A48" s="80"/>
      <c r="B48" s="80"/>
      <c r="C48" s="80"/>
      <c r="D48" s="80"/>
      <c r="G48" s="230"/>
      <c r="H48" s="230"/>
      <c r="I48" s="230"/>
      <c r="J48" s="230"/>
      <c r="K48" s="230"/>
      <c r="M48" s="230"/>
    </row>
    <row r="49" spans="1:13" s="3" customFormat="1" x14ac:dyDescent="0.2">
      <c r="A49" s="80"/>
      <c r="B49" s="80"/>
      <c r="C49" s="80"/>
      <c r="D49" s="80"/>
      <c r="G49" s="230"/>
      <c r="H49" s="230"/>
      <c r="I49" s="230"/>
      <c r="J49" s="230"/>
      <c r="K49" s="230"/>
      <c r="M49" s="230"/>
    </row>
    <row r="50" spans="1:13" s="3" customFormat="1" x14ac:dyDescent="0.2">
      <c r="A50" s="80"/>
      <c r="B50" s="80"/>
      <c r="C50" s="80"/>
      <c r="D50" s="80"/>
      <c r="G50" s="230"/>
      <c r="H50" s="230"/>
      <c r="I50" s="230"/>
      <c r="J50" s="230"/>
      <c r="K50" s="230"/>
      <c r="M50" s="230"/>
    </row>
    <row r="51" spans="1:13" s="3" customFormat="1" x14ac:dyDescent="0.2">
      <c r="A51" s="80"/>
      <c r="B51" s="80"/>
      <c r="C51" s="80"/>
      <c r="D51" s="80"/>
      <c r="G51" s="230"/>
      <c r="H51" s="230"/>
      <c r="I51" s="230"/>
      <c r="J51" s="230"/>
      <c r="K51" s="230"/>
      <c r="M51" s="230"/>
    </row>
    <row r="52" spans="1:13" s="3" customFormat="1" x14ac:dyDescent="0.2">
      <c r="A52" s="80"/>
      <c r="B52" s="80"/>
      <c r="C52" s="80"/>
      <c r="D52" s="80"/>
      <c r="G52" s="230"/>
      <c r="H52" s="230"/>
      <c r="I52" s="230"/>
      <c r="J52" s="230"/>
      <c r="K52" s="230"/>
      <c r="M52" s="230"/>
    </row>
    <row r="53" spans="1:13" s="3" customFormat="1" x14ac:dyDescent="0.2">
      <c r="A53" s="80"/>
      <c r="B53" s="80"/>
      <c r="C53" s="80"/>
      <c r="D53" s="80"/>
      <c r="G53" s="230"/>
      <c r="H53" s="230"/>
      <c r="I53" s="230"/>
      <c r="J53" s="230"/>
      <c r="K53" s="230"/>
      <c r="M53" s="230"/>
    </row>
    <row r="54" spans="1:13" s="3" customFormat="1" x14ac:dyDescent="0.2">
      <c r="A54" s="80"/>
      <c r="B54" s="80"/>
      <c r="C54" s="80"/>
      <c r="D54" s="80"/>
      <c r="G54" s="230"/>
      <c r="H54" s="230"/>
      <c r="I54" s="230"/>
      <c r="J54" s="230"/>
      <c r="K54" s="230"/>
      <c r="M54" s="230"/>
    </row>
    <row r="55" spans="1:13" s="3" customFormat="1" x14ac:dyDescent="0.2">
      <c r="A55" s="80"/>
      <c r="B55" s="80"/>
      <c r="C55" s="80"/>
      <c r="D55" s="80"/>
      <c r="G55" s="230"/>
      <c r="H55" s="230"/>
      <c r="I55" s="230"/>
      <c r="J55" s="230"/>
      <c r="K55" s="230"/>
      <c r="M55" s="230"/>
    </row>
    <row r="56" spans="1:13" s="3" customFormat="1" x14ac:dyDescent="0.2">
      <c r="A56" s="80"/>
      <c r="B56" s="80"/>
      <c r="C56" s="80"/>
      <c r="D56" s="80"/>
      <c r="G56" s="230"/>
      <c r="H56" s="230"/>
      <c r="I56" s="230"/>
      <c r="J56" s="230"/>
      <c r="K56" s="230"/>
      <c r="M56" s="230"/>
    </row>
    <row r="57" spans="1:13" s="3" customFormat="1" x14ac:dyDescent="0.2">
      <c r="A57" s="80"/>
      <c r="B57" s="80"/>
      <c r="C57" s="80"/>
      <c r="D57" s="80"/>
      <c r="G57" s="230"/>
      <c r="H57" s="230"/>
      <c r="I57" s="230"/>
      <c r="J57" s="230"/>
      <c r="K57" s="230"/>
      <c r="M57" s="230"/>
    </row>
    <row r="58" spans="1:13" s="3" customFormat="1" x14ac:dyDescent="0.2">
      <c r="A58" s="80"/>
      <c r="B58" s="80"/>
      <c r="C58" s="80"/>
      <c r="D58" s="80"/>
      <c r="G58" s="230"/>
      <c r="H58" s="230"/>
      <c r="I58" s="230"/>
      <c r="J58" s="230"/>
      <c r="K58" s="230"/>
      <c r="M58" s="230"/>
    </row>
    <row r="59" spans="1:13" s="3" customFormat="1" x14ac:dyDescent="0.2">
      <c r="A59" s="80"/>
      <c r="B59" s="80"/>
      <c r="C59" s="80"/>
      <c r="D59" s="80"/>
      <c r="G59" s="230"/>
      <c r="H59" s="230"/>
      <c r="I59" s="230"/>
      <c r="J59" s="230"/>
      <c r="K59" s="230"/>
      <c r="M59" s="230"/>
    </row>
    <row r="60" spans="1:13" s="3" customFormat="1" x14ac:dyDescent="0.2">
      <c r="A60" s="80"/>
      <c r="B60" s="80"/>
      <c r="C60" s="80"/>
      <c r="D60" s="80"/>
      <c r="G60" s="230"/>
      <c r="H60" s="230"/>
      <c r="I60" s="230"/>
      <c r="J60" s="230"/>
      <c r="K60" s="230"/>
      <c r="M60" s="230"/>
    </row>
    <row r="61" spans="1:13" s="3" customFormat="1" x14ac:dyDescent="0.2">
      <c r="A61" s="80"/>
      <c r="B61" s="80"/>
      <c r="C61" s="80"/>
      <c r="D61" s="80"/>
      <c r="G61" s="230"/>
      <c r="H61" s="230"/>
      <c r="I61" s="230"/>
      <c r="J61" s="230"/>
      <c r="K61" s="230"/>
      <c r="M61" s="230"/>
    </row>
    <row r="62" spans="1:13" s="3" customFormat="1" x14ac:dyDescent="0.2">
      <c r="A62" s="80"/>
      <c r="B62" s="80"/>
      <c r="C62" s="80"/>
      <c r="D62" s="80"/>
      <c r="G62" s="230"/>
      <c r="H62" s="230"/>
      <c r="I62" s="230"/>
      <c r="J62" s="230"/>
      <c r="K62" s="230"/>
      <c r="M62" s="230"/>
    </row>
    <row r="63" spans="1:13" s="3" customFormat="1" x14ac:dyDescent="0.2">
      <c r="A63" s="80"/>
      <c r="B63" s="80"/>
      <c r="C63" s="80"/>
      <c r="D63" s="80"/>
      <c r="G63" s="230"/>
      <c r="H63" s="230"/>
      <c r="I63" s="230"/>
      <c r="J63" s="230"/>
      <c r="K63" s="230"/>
      <c r="M63" s="230"/>
    </row>
    <row r="64" spans="1:13" s="3" customFormat="1" x14ac:dyDescent="0.2">
      <c r="A64" s="80"/>
      <c r="B64" s="80"/>
      <c r="C64" s="80"/>
      <c r="D64" s="80"/>
      <c r="G64" s="230"/>
      <c r="H64" s="230"/>
      <c r="I64" s="230"/>
      <c r="J64" s="230"/>
      <c r="K64" s="230"/>
      <c r="M64" s="230"/>
    </row>
    <row r="65" spans="1:13" s="3" customFormat="1" x14ac:dyDescent="0.2">
      <c r="A65" s="80"/>
      <c r="B65" s="80"/>
      <c r="C65" s="80"/>
      <c r="D65" s="80"/>
      <c r="G65" s="230"/>
      <c r="H65" s="230"/>
      <c r="I65" s="230"/>
      <c r="J65" s="230"/>
      <c r="K65" s="230"/>
      <c r="M65" s="230"/>
    </row>
    <row r="66" spans="1:13" s="3" customFormat="1" x14ac:dyDescent="0.2">
      <c r="A66" s="80"/>
      <c r="B66" s="80"/>
      <c r="C66" s="80"/>
      <c r="D66" s="80"/>
      <c r="G66" s="230"/>
      <c r="H66" s="230"/>
      <c r="I66" s="230"/>
      <c r="J66" s="230"/>
      <c r="K66" s="230"/>
      <c r="M66" s="230"/>
    </row>
    <row r="67" spans="1:13" s="3" customFormat="1" x14ac:dyDescent="0.2">
      <c r="A67" s="80"/>
      <c r="B67" s="80"/>
      <c r="C67" s="80"/>
      <c r="D67" s="80"/>
      <c r="G67" s="230"/>
      <c r="H67" s="230"/>
      <c r="I67" s="230"/>
      <c r="J67" s="230"/>
      <c r="K67" s="230"/>
      <c r="M67" s="230"/>
    </row>
    <row r="68" spans="1:13" s="3" customFormat="1" x14ac:dyDescent="0.2">
      <c r="A68" s="80"/>
      <c r="B68" s="80"/>
      <c r="C68" s="80"/>
      <c r="D68" s="80"/>
      <c r="G68" s="230"/>
      <c r="H68" s="230"/>
      <c r="I68" s="230"/>
      <c r="J68" s="230"/>
      <c r="K68" s="230"/>
      <c r="M68" s="230"/>
    </row>
    <row r="69" spans="1:13" s="3" customFormat="1" x14ac:dyDescent="0.2">
      <c r="A69" s="80"/>
      <c r="B69" s="80"/>
      <c r="C69" s="80"/>
      <c r="D69" s="80"/>
      <c r="G69" s="230"/>
      <c r="H69" s="230"/>
      <c r="I69" s="230"/>
      <c r="J69" s="230"/>
      <c r="K69" s="230"/>
      <c r="M69" s="230"/>
    </row>
    <row r="70" spans="1:13" s="3" customFormat="1" x14ac:dyDescent="0.2">
      <c r="A70" s="80"/>
      <c r="B70" s="80"/>
      <c r="C70" s="80"/>
      <c r="D70" s="80"/>
      <c r="G70" s="230"/>
      <c r="H70" s="230"/>
      <c r="I70" s="230"/>
      <c r="J70" s="230"/>
      <c r="K70" s="230"/>
      <c r="M70" s="230"/>
    </row>
    <row r="71" spans="1:13" s="3" customFormat="1" x14ac:dyDescent="0.2">
      <c r="A71" s="80"/>
      <c r="B71" s="80"/>
      <c r="C71" s="80"/>
      <c r="D71" s="80"/>
      <c r="G71" s="230"/>
      <c r="H71" s="230"/>
      <c r="I71" s="230"/>
      <c r="J71" s="230"/>
      <c r="K71" s="230"/>
      <c r="M71" s="230"/>
    </row>
    <row r="72" spans="1:13" s="3" customFormat="1" x14ac:dyDescent="0.2">
      <c r="A72" s="80"/>
      <c r="B72" s="80"/>
      <c r="C72" s="80"/>
      <c r="D72" s="80"/>
      <c r="G72" s="230"/>
      <c r="H72" s="230"/>
      <c r="I72" s="230"/>
      <c r="J72" s="230"/>
      <c r="K72" s="230"/>
      <c r="M72" s="230"/>
    </row>
    <row r="73" spans="1:13" s="3" customFormat="1" x14ac:dyDescent="0.2">
      <c r="A73" s="80"/>
      <c r="B73" s="80"/>
      <c r="C73" s="80"/>
      <c r="D73" s="80"/>
      <c r="G73" s="230"/>
      <c r="H73" s="230"/>
      <c r="I73" s="230"/>
      <c r="J73" s="230"/>
      <c r="K73" s="230"/>
      <c r="M73" s="230"/>
    </row>
    <row r="74" spans="1:13" s="3" customFormat="1" x14ac:dyDescent="0.2">
      <c r="A74" s="80"/>
      <c r="B74" s="80"/>
      <c r="C74" s="80"/>
      <c r="D74" s="80"/>
      <c r="G74" s="230"/>
      <c r="H74" s="230"/>
      <c r="I74" s="230"/>
      <c r="J74" s="230"/>
      <c r="K74" s="230"/>
      <c r="M74" s="230"/>
    </row>
    <row r="75" spans="1:13" s="3" customFormat="1" x14ac:dyDescent="0.2">
      <c r="A75" s="80"/>
      <c r="B75" s="80"/>
      <c r="C75" s="80"/>
      <c r="D75" s="80"/>
      <c r="G75" s="230"/>
      <c r="H75" s="230"/>
      <c r="I75" s="230"/>
      <c r="J75" s="230"/>
      <c r="K75" s="230"/>
      <c r="M75" s="230"/>
    </row>
    <row r="76" spans="1:13" s="3" customFormat="1" x14ac:dyDescent="0.2">
      <c r="A76" s="80"/>
      <c r="B76" s="80"/>
      <c r="C76" s="80"/>
      <c r="D76" s="80"/>
      <c r="G76" s="230"/>
      <c r="H76" s="230"/>
      <c r="I76" s="230"/>
      <c r="J76" s="230"/>
      <c r="K76" s="230"/>
      <c r="M76" s="230"/>
    </row>
    <row r="77" spans="1:13" s="3" customFormat="1" x14ac:dyDescent="0.2">
      <c r="A77" s="80"/>
      <c r="B77" s="80"/>
      <c r="C77" s="80"/>
      <c r="D77" s="80"/>
      <c r="G77" s="230"/>
      <c r="H77" s="230"/>
      <c r="I77" s="230"/>
      <c r="J77" s="230"/>
      <c r="K77" s="230"/>
      <c r="M77" s="230"/>
    </row>
    <row r="78" spans="1:13" s="3" customFormat="1" x14ac:dyDescent="0.2">
      <c r="A78" s="80"/>
      <c r="B78" s="80"/>
      <c r="C78" s="80"/>
      <c r="D78" s="80"/>
      <c r="G78" s="230"/>
      <c r="H78" s="230"/>
      <c r="I78" s="230"/>
      <c r="J78" s="230"/>
      <c r="K78" s="230"/>
      <c r="M78" s="230"/>
    </row>
    <row r="79" spans="1:13" s="3" customFormat="1" x14ac:dyDescent="0.2">
      <c r="A79" s="80"/>
      <c r="B79" s="80"/>
      <c r="C79" s="80"/>
      <c r="D79" s="80"/>
      <c r="G79" s="230"/>
      <c r="H79" s="230"/>
      <c r="I79" s="230"/>
      <c r="J79" s="230"/>
      <c r="K79" s="230"/>
      <c r="M79" s="230"/>
    </row>
    <row r="80" spans="1:13" s="3" customFormat="1" x14ac:dyDescent="0.2">
      <c r="A80" s="80"/>
      <c r="B80" s="80"/>
      <c r="C80" s="80"/>
      <c r="D80" s="80"/>
      <c r="G80" s="230"/>
      <c r="H80" s="230"/>
      <c r="I80" s="230"/>
      <c r="J80" s="230"/>
      <c r="K80" s="230"/>
      <c r="M80" s="230"/>
    </row>
    <row r="81" spans="1:13" s="3" customFormat="1" x14ac:dyDescent="0.2">
      <c r="A81" s="80"/>
      <c r="B81" s="80"/>
      <c r="C81" s="80"/>
      <c r="D81" s="80"/>
      <c r="G81" s="230"/>
      <c r="H81" s="230"/>
      <c r="I81" s="230"/>
      <c r="J81" s="230"/>
      <c r="K81" s="230"/>
      <c r="M81" s="230"/>
    </row>
    <row r="82" spans="1:13" s="3" customFormat="1" x14ac:dyDescent="0.2">
      <c r="A82" s="80"/>
      <c r="B82" s="80"/>
      <c r="C82" s="80"/>
      <c r="D82" s="80"/>
      <c r="G82" s="230"/>
      <c r="H82" s="230"/>
      <c r="I82" s="230"/>
      <c r="J82" s="230"/>
      <c r="K82" s="230"/>
      <c r="M82" s="230"/>
    </row>
    <row r="83" spans="1:13" s="3" customFormat="1" x14ac:dyDescent="0.2">
      <c r="A83" s="80"/>
      <c r="B83" s="80"/>
      <c r="C83" s="80"/>
      <c r="D83" s="80"/>
      <c r="G83" s="230"/>
      <c r="H83" s="230"/>
      <c r="I83" s="230"/>
      <c r="J83" s="230"/>
      <c r="K83" s="230"/>
      <c r="M83" s="230"/>
    </row>
    <row r="84" spans="1:13" s="3" customFormat="1" x14ac:dyDescent="0.2">
      <c r="A84" s="80"/>
      <c r="B84" s="80"/>
      <c r="C84" s="80"/>
      <c r="D84" s="80"/>
      <c r="G84" s="230"/>
      <c r="H84" s="230"/>
      <c r="I84" s="230"/>
      <c r="J84" s="230"/>
      <c r="K84" s="230"/>
      <c r="M84" s="230"/>
    </row>
    <row r="85" spans="1:13" s="3" customFormat="1" x14ac:dyDescent="0.2">
      <c r="A85" s="80"/>
      <c r="B85" s="80"/>
      <c r="C85" s="80"/>
      <c r="D85" s="80"/>
      <c r="G85" s="230"/>
      <c r="H85" s="230"/>
      <c r="I85" s="230"/>
      <c r="J85" s="230"/>
      <c r="K85" s="230"/>
      <c r="M85" s="230"/>
    </row>
    <row r="86" spans="1:13" s="3" customFormat="1" x14ac:dyDescent="0.2">
      <c r="A86" s="80"/>
      <c r="B86" s="80"/>
      <c r="C86" s="80"/>
      <c r="D86" s="80"/>
      <c r="G86" s="230"/>
      <c r="H86" s="230"/>
      <c r="I86" s="230"/>
      <c r="J86" s="230"/>
      <c r="K86" s="230"/>
      <c r="M86" s="230"/>
    </row>
    <row r="87" spans="1:13" s="3" customFormat="1" x14ac:dyDescent="0.2">
      <c r="A87" s="80"/>
      <c r="B87" s="80"/>
      <c r="C87" s="80"/>
      <c r="D87" s="80"/>
      <c r="G87" s="230"/>
      <c r="H87" s="230"/>
      <c r="I87" s="230"/>
      <c r="J87" s="230"/>
      <c r="K87" s="230"/>
      <c r="M87" s="230"/>
    </row>
    <row r="88" spans="1:13" s="3" customFormat="1" x14ac:dyDescent="0.2">
      <c r="A88" s="80"/>
      <c r="B88" s="80"/>
      <c r="C88" s="80"/>
      <c r="D88" s="80"/>
      <c r="G88" s="230"/>
      <c r="H88" s="230"/>
      <c r="I88" s="230"/>
      <c r="J88" s="230"/>
      <c r="K88" s="230"/>
      <c r="M88" s="230"/>
    </row>
    <row r="89" spans="1:13" s="3" customFormat="1" x14ac:dyDescent="0.2">
      <c r="A89" s="80"/>
      <c r="B89" s="80"/>
      <c r="C89" s="80"/>
      <c r="D89" s="80"/>
      <c r="G89" s="230"/>
      <c r="H89" s="230"/>
      <c r="I89" s="230"/>
      <c r="J89" s="230"/>
      <c r="K89" s="230"/>
      <c r="M89" s="230"/>
    </row>
    <row r="90" spans="1:13" s="3" customFormat="1" x14ac:dyDescent="0.2">
      <c r="A90" s="80"/>
      <c r="B90" s="80"/>
      <c r="C90" s="80"/>
      <c r="D90" s="80"/>
      <c r="G90" s="230"/>
      <c r="H90" s="230"/>
      <c r="I90" s="230"/>
      <c r="J90" s="230"/>
      <c r="K90" s="230"/>
      <c r="M90" s="230"/>
    </row>
    <row r="91" spans="1:13" s="3" customFormat="1" x14ac:dyDescent="0.2">
      <c r="A91" s="80"/>
      <c r="B91" s="80"/>
      <c r="C91" s="80"/>
      <c r="D91" s="80"/>
      <c r="G91" s="230"/>
      <c r="H91" s="230"/>
      <c r="I91" s="230"/>
      <c r="J91" s="230"/>
      <c r="K91" s="230"/>
      <c r="M91" s="230"/>
    </row>
    <row r="92" spans="1:13" s="3" customFormat="1" x14ac:dyDescent="0.2">
      <c r="A92" s="80"/>
      <c r="B92" s="80"/>
      <c r="C92" s="80"/>
      <c r="D92" s="80"/>
      <c r="G92" s="230"/>
      <c r="H92" s="230"/>
      <c r="I92" s="230"/>
      <c r="J92" s="230"/>
      <c r="K92" s="230"/>
      <c r="M92" s="230"/>
    </row>
    <row r="93" spans="1:13" s="3" customFormat="1" x14ac:dyDescent="0.2">
      <c r="A93" s="80"/>
      <c r="B93" s="80"/>
      <c r="C93" s="80"/>
      <c r="D93" s="80"/>
      <c r="G93" s="230"/>
      <c r="H93" s="230"/>
      <c r="I93" s="230"/>
      <c r="J93" s="230"/>
      <c r="K93" s="230"/>
      <c r="M93" s="230"/>
    </row>
    <row r="94" spans="1:13" s="3" customFormat="1" x14ac:dyDescent="0.2">
      <c r="A94" s="80"/>
      <c r="B94" s="80"/>
      <c r="C94" s="80"/>
      <c r="D94" s="80"/>
      <c r="G94" s="230"/>
      <c r="H94" s="230"/>
      <c r="I94" s="230"/>
      <c r="J94" s="230"/>
      <c r="K94" s="230"/>
      <c r="M94" s="230"/>
    </row>
    <row r="95" spans="1:13" s="3" customFormat="1" x14ac:dyDescent="0.2">
      <c r="A95" s="80"/>
      <c r="B95" s="80"/>
      <c r="C95" s="80"/>
      <c r="D95" s="80"/>
      <c r="G95" s="230"/>
      <c r="H95" s="230"/>
      <c r="I95" s="230"/>
      <c r="J95" s="230"/>
      <c r="K95" s="230"/>
      <c r="M95" s="230"/>
    </row>
    <row r="96" spans="1:13" s="3" customFormat="1" x14ac:dyDescent="0.2">
      <c r="A96" s="80"/>
      <c r="B96" s="80"/>
      <c r="C96" s="80"/>
      <c r="D96" s="80"/>
      <c r="G96" s="230"/>
      <c r="H96" s="230"/>
      <c r="I96" s="230"/>
      <c r="J96" s="230"/>
      <c r="K96" s="230"/>
      <c r="M96" s="230"/>
    </row>
    <row r="97" spans="1:13" s="3" customFormat="1" x14ac:dyDescent="0.2">
      <c r="A97" s="80"/>
      <c r="B97" s="80"/>
      <c r="C97" s="80"/>
      <c r="D97" s="80"/>
      <c r="G97" s="230"/>
      <c r="H97" s="230"/>
      <c r="I97" s="230"/>
      <c r="J97" s="230"/>
      <c r="K97" s="230"/>
      <c r="M97" s="230"/>
    </row>
    <row r="98" spans="1:13" s="3" customFormat="1" x14ac:dyDescent="0.2">
      <c r="A98" s="80"/>
      <c r="B98" s="80"/>
      <c r="C98" s="80"/>
      <c r="D98" s="80"/>
      <c r="G98" s="230"/>
      <c r="H98" s="230"/>
      <c r="I98" s="230"/>
      <c r="J98" s="230"/>
      <c r="K98" s="230"/>
      <c r="M98" s="230"/>
    </row>
    <row r="99" spans="1:13" s="3" customFormat="1" x14ac:dyDescent="0.2">
      <c r="A99" s="80"/>
      <c r="B99" s="80"/>
      <c r="C99" s="80"/>
      <c r="D99" s="80"/>
      <c r="G99" s="230"/>
      <c r="H99" s="230"/>
      <c r="I99" s="230"/>
      <c r="J99" s="230"/>
      <c r="K99" s="230"/>
      <c r="M99" s="230"/>
    </row>
    <row r="100" spans="1:13" s="3" customFormat="1" x14ac:dyDescent="0.2">
      <c r="A100" s="80"/>
      <c r="B100" s="80"/>
      <c r="C100" s="80"/>
      <c r="D100" s="80"/>
      <c r="G100" s="230"/>
      <c r="H100" s="230"/>
      <c r="I100" s="230"/>
      <c r="J100" s="230"/>
      <c r="K100" s="230"/>
      <c r="M100" s="230"/>
    </row>
    <row r="101" spans="1:13" s="3" customFormat="1" x14ac:dyDescent="0.2">
      <c r="A101" s="80"/>
      <c r="B101" s="80"/>
      <c r="C101" s="80"/>
      <c r="D101" s="80"/>
      <c r="G101" s="230"/>
      <c r="H101" s="230"/>
      <c r="I101" s="230"/>
      <c r="J101" s="230"/>
      <c r="K101" s="230"/>
      <c r="M101" s="230"/>
    </row>
    <row r="102" spans="1:13" s="3" customFormat="1" x14ac:dyDescent="0.2">
      <c r="A102" s="80"/>
      <c r="B102" s="80"/>
      <c r="C102" s="80"/>
      <c r="D102" s="80"/>
      <c r="G102" s="230"/>
      <c r="H102" s="230"/>
      <c r="I102" s="230"/>
      <c r="J102" s="230"/>
      <c r="K102" s="230"/>
      <c r="M102" s="230"/>
    </row>
    <row r="103" spans="1:13" s="3" customFormat="1" x14ac:dyDescent="0.2">
      <c r="A103" s="80"/>
      <c r="B103" s="80"/>
      <c r="C103" s="80"/>
      <c r="D103" s="80"/>
      <c r="G103" s="230"/>
      <c r="H103" s="230"/>
      <c r="I103" s="230"/>
      <c r="J103" s="230"/>
      <c r="K103" s="230"/>
      <c r="M103" s="230"/>
    </row>
    <row r="104" spans="1:13" s="3" customFormat="1" x14ac:dyDescent="0.2">
      <c r="A104" s="80"/>
      <c r="B104" s="80"/>
      <c r="C104" s="80"/>
      <c r="D104" s="80"/>
      <c r="G104" s="230"/>
      <c r="H104" s="230"/>
      <c r="I104" s="230"/>
      <c r="J104" s="230"/>
      <c r="K104" s="230"/>
      <c r="M104" s="230"/>
    </row>
    <row r="105" spans="1:13" s="3" customFormat="1" x14ac:dyDescent="0.2">
      <c r="A105" s="80"/>
      <c r="B105" s="80"/>
      <c r="C105" s="80"/>
      <c r="D105" s="80"/>
      <c r="G105" s="230"/>
      <c r="H105" s="230"/>
      <c r="I105" s="230"/>
      <c r="J105" s="230"/>
      <c r="K105" s="230"/>
      <c r="M105" s="230"/>
    </row>
    <row r="106" spans="1:13" s="3" customFormat="1" x14ac:dyDescent="0.2">
      <c r="A106" s="80"/>
      <c r="B106" s="80"/>
      <c r="C106" s="80"/>
      <c r="D106" s="80"/>
      <c r="G106" s="230"/>
      <c r="H106" s="230"/>
      <c r="I106" s="230"/>
      <c r="J106" s="230"/>
      <c r="K106" s="230"/>
      <c r="M106" s="230"/>
    </row>
    <row r="107" spans="1:13" s="3" customFormat="1" x14ac:dyDescent="0.2">
      <c r="A107" s="80"/>
      <c r="B107" s="80"/>
      <c r="C107" s="80"/>
      <c r="D107" s="80"/>
      <c r="G107" s="230"/>
      <c r="H107" s="230"/>
      <c r="I107" s="230"/>
      <c r="J107" s="230"/>
      <c r="K107" s="230"/>
      <c r="M107" s="230"/>
    </row>
    <row r="108" spans="1:13" s="3" customFormat="1" x14ac:dyDescent="0.2">
      <c r="A108" s="80"/>
      <c r="B108" s="80"/>
      <c r="C108" s="80"/>
      <c r="D108" s="80"/>
      <c r="G108" s="230"/>
      <c r="H108" s="230"/>
      <c r="I108" s="230"/>
      <c r="J108" s="230"/>
      <c r="K108" s="230"/>
      <c r="M108" s="230"/>
    </row>
    <row r="109" spans="1:13" s="3" customFormat="1" x14ac:dyDescent="0.2">
      <c r="A109" s="80"/>
      <c r="B109" s="80"/>
      <c r="C109" s="80"/>
      <c r="D109" s="80"/>
      <c r="G109" s="230"/>
      <c r="H109" s="230"/>
      <c r="I109" s="230"/>
      <c r="J109" s="230"/>
      <c r="K109" s="230"/>
      <c r="M109" s="230"/>
    </row>
    <row r="110" spans="1:13" s="3" customFormat="1" x14ac:dyDescent="0.2">
      <c r="A110" s="80"/>
      <c r="B110" s="80"/>
      <c r="C110" s="80"/>
      <c r="D110" s="80"/>
      <c r="G110" s="230"/>
      <c r="H110" s="230"/>
      <c r="I110" s="230"/>
      <c r="J110" s="230"/>
      <c r="K110" s="230"/>
      <c r="M110" s="230"/>
    </row>
    <row r="111" spans="1:13" s="3" customFormat="1" x14ac:dyDescent="0.2">
      <c r="A111" s="80"/>
      <c r="B111" s="80"/>
      <c r="C111" s="80"/>
      <c r="D111" s="80"/>
      <c r="G111" s="230"/>
      <c r="H111" s="230"/>
      <c r="I111" s="230"/>
      <c r="J111" s="230"/>
      <c r="K111" s="230"/>
      <c r="M111" s="230"/>
    </row>
    <row r="112" spans="1:13" s="3" customFormat="1" x14ac:dyDescent="0.2">
      <c r="A112" s="80"/>
      <c r="B112" s="80"/>
      <c r="C112" s="80"/>
      <c r="D112" s="80"/>
      <c r="G112" s="230"/>
      <c r="H112" s="230"/>
      <c r="I112" s="230"/>
      <c r="J112" s="230"/>
      <c r="K112" s="230"/>
      <c r="M112" s="230"/>
    </row>
    <row r="113" spans="1:13" s="3" customFormat="1" x14ac:dyDescent="0.2">
      <c r="A113" s="80"/>
      <c r="B113" s="80"/>
      <c r="C113" s="80"/>
      <c r="D113" s="80"/>
      <c r="G113" s="230"/>
      <c r="H113" s="230"/>
      <c r="I113" s="230"/>
      <c r="J113" s="230"/>
      <c r="K113" s="230"/>
      <c r="M113" s="230"/>
    </row>
    <row r="114" spans="1:13" s="3" customFormat="1" x14ac:dyDescent="0.2">
      <c r="A114" s="80"/>
      <c r="B114" s="80"/>
      <c r="C114" s="80"/>
      <c r="D114" s="80"/>
      <c r="G114" s="230"/>
      <c r="H114" s="230"/>
      <c r="I114" s="230"/>
      <c r="J114" s="230"/>
      <c r="K114" s="230"/>
      <c r="M114" s="230"/>
    </row>
    <row r="115" spans="1:13" s="3" customFormat="1" x14ac:dyDescent="0.2">
      <c r="A115" s="80"/>
      <c r="B115" s="80"/>
      <c r="C115" s="80"/>
      <c r="D115" s="80"/>
      <c r="G115" s="230"/>
      <c r="H115" s="230"/>
      <c r="I115" s="230"/>
      <c r="J115" s="230"/>
      <c r="K115" s="230"/>
      <c r="M115" s="230"/>
    </row>
    <row r="116" spans="1:13" s="3" customFormat="1" x14ac:dyDescent="0.2">
      <c r="A116" s="80"/>
      <c r="B116" s="80"/>
      <c r="C116" s="80"/>
      <c r="D116" s="80"/>
      <c r="G116" s="230"/>
      <c r="H116" s="230"/>
      <c r="I116" s="230"/>
      <c r="J116" s="230"/>
      <c r="K116" s="230"/>
      <c r="M116" s="230"/>
    </row>
    <row r="117" spans="1:13" s="3" customFormat="1" x14ac:dyDescent="0.2">
      <c r="A117" s="80"/>
      <c r="B117" s="80"/>
      <c r="C117" s="80"/>
      <c r="D117" s="80"/>
      <c r="G117" s="230"/>
      <c r="H117" s="230"/>
      <c r="I117" s="230"/>
      <c r="J117" s="230"/>
      <c r="K117" s="230"/>
      <c r="M117" s="230"/>
    </row>
    <row r="118" spans="1:13" s="3" customFormat="1" x14ac:dyDescent="0.2">
      <c r="A118" s="80"/>
      <c r="B118" s="80"/>
      <c r="C118" s="80"/>
      <c r="D118" s="80"/>
      <c r="G118" s="230"/>
      <c r="H118" s="230"/>
      <c r="I118" s="230"/>
      <c r="J118" s="230"/>
      <c r="K118" s="230"/>
      <c r="M118" s="230"/>
    </row>
    <row r="119" spans="1:13" s="3" customFormat="1" x14ac:dyDescent="0.2">
      <c r="A119" s="80"/>
      <c r="B119" s="80"/>
      <c r="C119" s="80"/>
      <c r="D119" s="80"/>
      <c r="G119" s="230"/>
      <c r="H119" s="230"/>
      <c r="I119" s="230"/>
      <c r="J119" s="230"/>
      <c r="K119" s="230"/>
      <c r="M119" s="230"/>
    </row>
    <row r="120" spans="1:13" s="3" customFormat="1" x14ac:dyDescent="0.2">
      <c r="A120" s="80"/>
      <c r="B120" s="80"/>
      <c r="C120" s="80"/>
      <c r="D120" s="80"/>
      <c r="G120" s="230"/>
      <c r="H120" s="230"/>
      <c r="I120" s="230"/>
      <c r="J120" s="230"/>
      <c r="K120" s="230"/>
      <c r="M120" s="230"/>
    </row>
    <row r="121" spans="1:13" s="3" customFormat="1" x14ac:dyDescent="0.2">
      <c r="A121" s="80"/>
      <c r="B121" s="80"/>
      <c r="C121" s="80"/>
      <c r="D121" s="80"/>
      <c r="G121" s="230"/>
      <c r="H121" s="230"/>
      <c r="I121" s="230"/>
      <c r="J121" s="230"/>
      <c r="K121" s="230"/>
      <c r="M121" s="230"/>
    </row>
    <row r="122" spans="1:13" s="3" customFormat="1" x14ac:dyDescent="0.2">
      <c r="A122" s="80"/>
      <c r="B122" s="80"/>
      <c r="C122" s="80"/>
      <c r="D122" s="80"/>
      <c r="G122" s="230"/>
      <c r="H122" s="230"/>
      <c r="I122" s="230"/>
      <c r="J122" s="230"/>
      <c r="K122" s="230"/>
      <c r="M122" s="230"/>
    </row>
    <row r="123" spans="1:13" s="3" customFormat="1" x14ac:dyDescent="0.2">
      <c r="A123" s="80"/>
      <c r="B123" s="80"/>
      <c r="C123" s="80"/>
      <c r="D123" s="80"/>
      <c r="G123" s="230"/>
      <c r="H123" s="230"/>
      <c r="I123" s="230"/>
      <c r="J123" s="230"/>
      <c r="K123" s="230"/>
      <c r="M123" s="230"/>
    </row>
    <row r="124" spans="1:13" s="3" customFormat="1" x14ac:dyDescent="0.2">
      <c r="A124" s="80"/>
      <c r="B124" s="80"/>
      <c r="C124" s="80"/>
      <c r="D124" s="80"/>
      <c r="G124" s="230"/>
      <c r="H124" s="230"/>
      <c r="I124" s="230"/>
      <c r="J124" s="230"/>
      <c r="K124" s="230"/>
      <c r="M124" s="230"/>
    </row>
    <row r="125" spans="1:13" s="3" customFormat="1" x14ac:dyDescent="0.2">
      <c r="A125" s="80"/>
      <c r="B125" s="80"/>
      <c r="C125" s="80"/>
      <c r="D125" s="80"/>
      <c r="G125" s="230"/>
      <c r="H125" s="230"/>
      <c r="I125" s="230"/>
      <c r="J125" s="230"/>
      <c r="K125" s="230"/>
      <c r="M125" s="230"/>
    </row>
    <row r="126" spans="1:13" s="3" customFormat="1" x14ac:dyDescent="0.2">
      <c r="A126" s="80"/>
      <c r="B126" s="80"/>
      <c r="C126" s="80"/>
      <c r="D126" s="80"/>
      <c r="G126" s="230"/>
      <c r="H126" s="230"/>
      <c r="I126" s="230"/>
      <c r="J126" s="230"/>
      <c r="K126" s="230"/>
      <c r="M126" s="230"/>
    </row>
    <row r="127" spans="1:13" s="3" customFormat="1" x14ac:dyDescent="0.2">
      <c r="A127" s="80"/>
      <c r="B127" s="80"/>
      <c r="C127" s="80"/>
      <c r="D127" s="80"/>
      <c r="G127" s="230"/>
      <c r="H127" s="230"/>
      <c r="I127" s="230"/>
      <c r="J127" s="230"/>
      <c r="K127" s="230"/>
      <c r="M127" s="230"/>
    </row>
    <row r="128" spans="1:13" s="3" customFormat="1" x14ac:dyDescent="0.2">
      <c r="A128" s="80"/>
      <c r="B128" s="80"/>
      <c r="C128" s="80"/>
      <c r="D128" s="80"/>
      <c r="G128" s="230"/>
      <c r="H128" s="230"/>
      <c r="I128" s="230"/>
      <c r="J128" s="230"/>
      <c r="K128" s="230"/>
      <c r="M128" s="230"/>
    </row>
    <row r="129" spans="1:13" s="3" customFormat="1" x14ac:dyDescent="0.2">
      <c r="A129" s="80"/>
      <c r="B129" s="80"/>
      <c r="C129" s="80"/>
      <c r="D129" s="80"/>
      <c r="G129" s="230"/>
      <c r="H129" s="230"/>
      <c r="I129" s="230"/>
      <c r="J129" s="230"/>
      <c r="K129" s="230"/>
      <c r="M129" s="230"/>
    </row>
    <row r="130" spans="1:13" s="3" customFormat="1" x14ac:dyDescent="0.2">
      <c r="A130" s="80"/>
      <c r="B130" s="80"/>
      <c r="C130" s="80"/>
      <c r="D130" s="80"/>
      <c r="G130" s="230"/>
      <c r="H130" s="230"/>
      <c r="I130" s="230"/>
      <c r="J130" s="230"/>
      <c r="K130" s="230"/>
      <c r="M130" s="230"/>
    </row>
    <row r="131" spans="1:13" s="3" customFormat="1" x14ac:dyDescent="0.2">
      <c r="A131" s="80"/>
      <c r="B131" s="80"/>
      <c r="C131" s="80"/>
      <c r="D131" s="80"/>
      <c r="G131" s="230"/>
      <c r="H131" s="230"/>
      <c r="I131" s="230"/>
      <c r="J131" s="230"/>
      <c r="K131" s="230"/>
      <c r="M131" s="230"/>
    </row>
    <row r="132" spans="1:13" s="3" customFormat="1" x14ac:dyDescent="0.2">
      <c r="A132" s="80"/>
      <c r="B132" s="80"/>
      <c r="C132" s="80"/>
      <c r="D132" s="80"/>
      <c r="G132" s="230"/>
      <c r="H132" s="230"/>
      <c r="I132" s="230"/>
      <c r="J132" s="230"/>
      <c r="K132" s="230"/>
      <c r="M132" s="230"/>
    </row>
    <row r="133" spans="1:13" s="3" customFormat="1" x14ac:dyDescent="0.2">
      <c r="A133" s="80"/>
      <c r="B133" s="80"/>
      <c r="C133" s="80"/>
      <c r="D133" s="80"/>
      <c r="G133" s="230"/>
      <c r="H133" s="230"/>
      <c r="I133" s="230"/>
      <c r="J133" s="230"/>
      <c r="K133" s="230"/>
      <c r="M133" s="230"/>
    </row>
    <row r="134" spans="1:13" s="3" customFormat="1" x14ac:dyDescent="0.2">
      <c r="A134" s="80"/>
      <c r="B134" s="80"/>
      <c r="C134" s="80"/>
      <c r="D134" s="80"/>
      <c r="G134" s="230"/>
      <c r="H134" s="230"/>
      <c r="I134" s="230"/>
      <c r="J134" s="230"/>
      <c r="K134" s="230"/>
      <c r="M134" s="230"/>
    </row>
    <row r="135" spans="1:13" s="3" customFormat="1" x14ac:dyDescent="0.2">
      <c r="A135" s="80"/>
      <c r="B135" s="80"/>
      <c r="C135" s="80"/>
      <c r="D135" s="80"/>
      <c r="G135" s="230"/>
      <c r="H135" s="230"/>
      <c r="I135" s="230"/>
      <c r="J135" s="230"/>
      <c r="K135" s="230"/>
      <c r="M135" s="230"/>
    </row>
    <row r="136" spans="1:13" s="3" customFormat="1" x14ac:dyDescent="0.2">
      <c r="A136" s="80"/>
      <c r="B136" s="80"/>
      <c r="C136" s="80"/>
      <c r="D136" s="80"/>
      <c r="G136" s="230"/>
      <c r="H136" s="230"/>
      <c r="I136" s="230"/>
      <c r="J136" s="230"/>
      <c r="K136" s="230"/>
      <c r="M136" s="230"/>
    </row>
    <row r="137" spans="1:13" s="3" customFormat="1" x14ac:dyDescent="0.2">
      <c r="A137" s="80"/>
      <c r="B137" s="80"/>
      <c r="C137" s="80"/>
      <c r="D137" s="80"/>
      <c r="G137" s="230"/>
      <c r="H137" s="230"/>
      <c r="I137" s="230"/>
      <c r="J137" s="230"/>
      <c r="K137" s="230"/>
      <c r="M137" s="230"/>
    </row>
    <row r="138" spans="1:13" s="3" customFormat="1" x14ac:dyDescent="0.2">
      <c r="A138" s="80"/>
      <c r="B138" s="80"/>
      <c r="C138" s="80"/>
      <c r="D138" s="80"/>
      <c r="G138" s="230"/>
      <c r="H138" s="230"/>
      <c r="I138" s="230"/>
      <c r="J138" s="230"/>
      <c r="K138" s="230"/>
      <c r="M138" s="230"/>
    </row>
    <row r="139" spans="1:13" s="3" customFormat="1" x14ac:dyDescent="0.2">
      <c r="A139" s="80"/>
      <c r="B139" s="80"/>
      <c r="C139" s="80"/>
      <c r="D139" s="80"/>
      <c r="G139" s="230"/>
      <c r="H139" s="230"/>
      <c r="I139" s="230"/>
      <c r="J139" s="230"/>
      <c r="K139" s="230"/>
      <c r="M139" s="230"/>
    </row>
    <row r="140" spans="1:13" s="3" customFormat="1" x14ac:dyDescent="0.2">
      <c r="A140" s="80"/>
      <c r="B140" s="80"/>
      <c r="C140" s="80"/>
      <c r="D140" s="80"/>
      <c r="G140" s="230"/>
      <c r="H140" s="230"/>
      <c r="I140" s="230"/>
      <c r="J140" s="230"/>
      <c r="K140" s="230"/>
      <c r="M140" s="230"/>
    </row>
    <row r="141" spans="1:13" s="3" customFormat="1" x14ac:dyDescent="0.2">
      <c r="A141" s="80"/>
      <c r="B141" s="80"/>
      <c r="C141" s="80"/>
      <c r="D141" s="80"/>
      <c r="G141" s="230"/>
      <c r="H141" s="230"/>
      <c r="I141" s="230"/>
      <c r="J141" s="230"/>
      <c r="K141" s="230"/>
      <c r="M141" s="230"/>
    </row>
    <row r="142" spans="1:13" s="3" customFormat="1" x14ac:dyDescent="0.2">
      <c r="A142" s="80"/>
      <c r="B142" s="80"/>
      <c r="C142" s="80"/>
      <c r="D142" s="80"/>
      <c r="G142" s="230"/>
      <c r="H142" s="230"/>
      <c r="I142" s="230"/>
      <c r="J142" s="230"/>
      <c r="K142" s="230"/>
      <c r="M142" s="230"/>
    </row>
    <row r="143" spans="1:13" s="3" customFormat="1" x14ac:dyDescent="0.2">
      <c r="A143" s="80"/>
      <c r="B143" s="80"/>
      <c r="C143" s="80"/>
      <c r="D143" s="80"/>
      <c r="G143" s="230"/>
      <c r="H143" s="230"/>
      <c r="I143" s="230"/>
      <c r="J143" s="230"/>
      <c r="K143" s="230"/>
      <c r="M143" s="230"/>
    </row>
    <row r="144" spans="1:13" s="3" customFormat="1" x14ac:dyDescent="0.2">
      <c r="A144" s="80"/>
      <c r="B144" s="80"/>
      <c r="C144" s="80"/>
      <c r="D144" s="80"/>
      <c r="G144" s="230"/>
      <c r="H144" s="230"/>
      <c r="I144" s="230"/>
      <c r="J144" s="230"/>
      <c r="K144" s="230"/>
      <c r="M144" s="230"/>
    </row>
    <row r="145" spans="1:13" s="3" customFormat="1" x14ac:dyDescent="0.2">
      <c r="A145" s="80"/>
      <c r="B145" s="80"/>
      <c r="C145" s="80"/>
      <c r="D145" s="80"/>
      <c r="G145" s="230"/>
      <c r="H145" s="230"/>
      <c r="I145" s="230"/>
      <c r="J145" s="230"/>
      <c r="K145" s="230"/>
      <c r="M145" s="230"/>
    </row>
    <row r="146" spans="1:13" s="3" customFormat="1" x14ac:dyDescent="0.2">
      <c r="A146" s="80"/>
      <c r="B146" s="80"/>
      <c r="C146" s="80"/>
      <c r="D146" s="80"/>
      <c r="G146" s="230"/>
      <c r="H146" s="230"/>
      <c r="I146" s="230"/>
      <c r="J146" s="230"/>
      <c r="K146" s="230"/>
      <c r="M146" s="230"/>
    </row>
    <row r="147" spans="1:13" s="3" customFormat="1" x14ac:dyDescent="0.2">
      <c r="A147" s="80"/>
      <c r="B147" s="80"/>
      <c r="C147" s="80"/>
      <c r="D147" s="80"/>
      <c r="G147" s="230"/>
      <c r="H147" s="230"/>
      <c r="I147" s="230"/>
      <c r="J147" s="230"/>
      <c r="K147" s="230"/>
      <c r="M147" s="230"/>
    </row>
    <row r="148" spans="1:13" s="3" customFormat="1" x14ac:dyDescent="0.2">
      <c r="A148" s="80"/>
      <c r="B148" s="80"/>
      <c r="C148" s="80"/>
      <c r="D148" s="80"/>
      <c r="G148" s="230"/>
      <c r="H148" s="230"/>
      <c r="I148" s="230"/>
      <c r="J148" s="230"/>
      <c r="K148" s="230"/>
      <c r="M148" s="230"/>
    </row>
    <row r="149" spans="1:13" s="3" customFormat="1" x14ac:dyDescent="0.2">
      <c r="A149" s="80"/>
      <c r="B149" s="80"/>
      <c r="C149" s="80"/>
      <c r="D149" s="80"/>
      <c r="G149" s="230"/>
      <c r="H149" s="230"/>
      <c r="I149" s="230"/>
      <c r="J149" s="230"/>
      <c r="K149" s="230"/>
      <c r="M149" s="230"/>
    </row>
    <row r="150" spans="1:13" s="3" customFormat="1" x14ac:dyDescent="0.2">
      <c r="A150" s="80"/>
      <c r="B150" s="80"/>
      <c r="C150" s="80"/>
      <c r="D150" s="80"/>
      <c r="G150" s="230"/>
      <c r="H150" s="230"/>
      <c r="I150" s="230"/>
      <c r="J150" s="230"/>
      <c r="K150" s="230"/>
      <c r="M150" s="230"/>
    </row>
    <row r="151" spans="1:13" s="3" customFormat="1" x14ac:dyDescent="0.2">
      <c r="A151" s="80"/>
      <c r="B151" s="80"/>
      <c r="C151" s="80"/>
      <c r="D151" s="80"/>
      <c r="G151" s="230"/>
      <c r="H151" s="230"/>
      <c r="I151" s="230"/>
      <c r="J151" s="230"/>
      <c r="K151" s="230"/>
      <c r="M151" s="230"/>
    </row>
    <row r="152" spans="1:13" s="3" customFormat="1" x14ac:dyDescent="0.2">
      <c r="A152" s="80"/>
      <c r="B152" s="80"/>
      <c r="C152" s="80"/>
      <c r="D152" s="80"/>
      <c r="G152" s="230"/>
      <c r="H152" s="230"/>
      <c r="I152" s="230"/>
      <c r="J152" s="230"/>
      <c r="K152" s="230"/>
      <c r="M152" s="230"/>
    </row>
    <row r="153" spans="1:13" s="3" customFormat="1" x14ac:dyDescent="0.2">
      <c r="A153" s="80"/>
      <c r="B153" s="80"/>
      <c r="C153" s="80"/>
      <c r="D153" s="80"/>
      <c r="G153" s="230"/>
      <c r="H153" s="230"/>
      <c r="I153" s="230"/>
      <c r="J153" s="230"/>
      <c r="K153" s="230"/>
      <c r="M153" s="230"/>
    </row>
    <row r="154" spans="1:13" s="3" customFormat="1" x14ac:dyDescent="0.2">
      <c r="A154" s="80"/>
      <c r="B154" s="80"/>
      <c r="C154" s="80"/>
      <c r="D154" s="80"/>
      <c r="G154" s="230"/>
      <c r="H154" s="230"/>
      <c r="I154" s="230"/>
      <c r="J154" s="230"/>
      <c r="K154" s="230"/>
      <c r="M154" s="230"/>
    </row>
    <row r="155" spans="1:13" s="3" customFormat="1" x14ac:dyDescent="0.2">
      <c r="A155" s="80"/>
      <c r="B155" s="80"/>
      <c r="C155" s="80"/>
      <c r="D155" s="80"/>
      <c r="G155" s="230"/>
      <c r="H155" s="230"/>
      <c r="I155" s="230"/>
      <c r="J155" s="230"/>
      <c r="K155" s="230"/>
      <c r="M155" s="230"/>
    </row>
    <row r="156" spans="1:13" s="3" customFormat="1" x14ac:dyDescent="0.2">
      <c r="A156" s="80"/>
      <c r="B156" s="80"/>
      <c r="C156" s="80"/>
      <c r="D156" s="80"/>
      <c r="G156" s="230"/>
      <c r="H156" s="230"/>
      <c r="I156" s="230"/>
      <c r="J156" s="230"/>
      <c r="K156" s="230"/>
      <c r="M156" s="230"/>
    </row>
    <row r="157" spans="1:13" s="3" customFormat="1" x14ac:dyDescent="0.2">
      <c r="A157" s="80"/>
      <c r="B157" s="80"/>
      <c r="C157" s="80"/>
      <c r="D157" s="80"/>
      <c r="G157" s="230"/>
      <c r="H157" s="230"/>
      <c r="I157" s="230"/>
      <c r="J157" s="230"/>
      <c r="K157" s="230"/>
      <c r="M157" s="230"/>
    </row>
    <row r="158" spans="1:13" s="3" customFormat="1" x14ac:dyDescent="0.2">
      <c r="A158" s="80"/>
      <c r="B158" s="80"/>
      <c r="C158" s="80"/>
      <c r="D158" s="80"/>
      <c r="G158" s="230"/>
      <c r="H158" s="230"/>
      <c r="I158" s="230"/>
      <c r="J158" s="230"/>
      <c r="K158" s="230"/>
      <c r="M158" s="230"/>
    </row>
    <row r="159" spans="1:13" s="3" customFormat="1" x14ac:dyDescent="0.2">
      <c r="A159" s="80"/>
      <c r="B159" s="80"/>
      <c r="C159" s="80"/>
      <c r="D159" s="80"/>
      <c r="G159" s="230"/>
      <c r="H159" s="230"/>
      <c r="I159" s="230"/>
      <c r="J159" s="230"/>
      <c r="K159" s="230"/>
      <c r="M159" s="230"/>
    </row>
    <row r="160" spans="1:13" s="3" customFormat="1" x14ac:dyDescent="0.2">
      <c r="A160" s="80"/>
      <c r="B160" s="80"/>
      <c r="C160" s="80"/>
      <c r="D160" s="80"/>
      <c r="G160" s="230"/>
      <c r="H160" s="230"/>
      <c r="I160" s="230"/>
      <c r="J160" s="230"/>
      <c r="K160" s="230"/>
      <c r="M160" s="230"/>
    </row>
    <row r="161" spans="1:13" s="3" customFormat="1" x14ac:dyDescent="0.2">
      <c r="A161" s="80"/>
      <c r="B161" s="80"/>
      <c r="C161" s="80"/>
      <c r="D161" s="80"/>
      <c r="G161" s="230"/>
      <c r="H161" s="230"/>
      <c r="I161" s="230"/>
      <c r="J161" s="230"/>
      <c r="K161" s="230"/>
      <c r="M161" s="230"/>
    </row>
    <row r="162" spans="1:13" s="3" customFormat="1" x14ac:dyDescent="0.2">
      <c r="A162" s="80"/>
      <c r="B162" s="80"/>
      <c r="C162" s="80"/>
      <c r="D162" s="80"/>
      <c r="G162" s="230"/>
      <c r="H162" s="230"/>
      <c r="I162" s="230"/>
      <c r="J162" s="230"/>
      <c r="K162" s="230"/>
      <c r="M162" s="230"/>
    </row>
    <row r="163" spans="1:13" s="3" customFormat="1" x14ac:dyDescent="0.2">
      <c r="A163" s="80"/>
      <c r="B163" s="80"/>
      <c r="C163" s="80"/>
      <c r="D163" s="80"/>
      <c r="G163" s="230"/>
      <c r="H163" s="230"/>
      <c r="I163" s="230"/>
      <c r="J163" s="230"/>
      <c r="K163" s="230"/>
      <c r="M163" s="230"/>
    </row>
    <row r="164" spans="1:13" s="3" customFormat="1" x14ac:dyDescent="0.2">
      <c r="A164" s="80"/>
      <c r="B164" s="80"/>
      <c r="C164" s="80"/>
      <c r="D164" s="80"/>
      <c r="G164" s="230"/>
      <c r="H164" s="230"/>
      <c r="I164" s="230"/>
      <c r="J164" s="230"/>
      <c r="K164" s="230"/>
      <c r="M164" s="230"/>
    </row>
    <row r="165" spans="1:13" s="3" customFormat="1" x14ac:dyDescent="0.2">
      <c r="A165" s="80"/>
      <c r="B165" s="80"/>
      <c r="C165" s="80"/>
      <c r="D165" s="80"/>
      <c r="G165" s="230"/>
      <c r="H165" s="230"/>
      <c r="I165" s="230"/>
      <c r="J165" s="230"/>
      <c r="K165" s="230"/>
      <c r="M165" s="230"/>
    </row>
    <row r="166" spans="1:13" s="3" customFormat="1" x14ac:dyDescent="0.2">
      <c r="A166" s="80"/>
      <c r="B166" s="80"/>
      <c r="C166" s="80"/>
      <c r="D166" s="80"/>
      <c r="G166" s="230"/>
      <c r="H166" s="230"/>
      <c r="I166" s="230"/>
      <c r="J166" s="230"/>
      <c r="K166" s="230"/>
      <c r="M166" s="230"/>
    </row>
    <row r="167" spans="1:13" s="3" customFormat="1" x14ac:dyDescent="0.2">
      <c r="A167" s="80"/>
      <c r="B167" s="80"/>
      <c r="C167" s="80"/>
      <c r="D167" s="80"/>
      <c r="G167" s="230"/>
      <c r="H167" s="230"/>
      <c r="I167" s="230"/>
      <c r="J167" s="230"/>
      <c r="K167" s="230"/>
      <c r="M167" s="230"/>
    </row>
    <row r="168" spans="1:13" s="3" customFormat="1" x14ac:dyDescent="0.2">
      <c r="A168" s="80"/>
      <c r="B168" s="80"/>
      <c r="C168" s="80"/>
      <c r="D168" s="80"/>
      <c r="G168" s="230"/>
      <c r="H168" s="230"/>
      <c r="I168" s="230"/>
      <c r="J168" s="230"/>
      <c r="K168" s="230"/>
      <c r="M168" s="230"/>
    </row>
    <row r="169" spans="1:13" s="3" customFormat="1" x14ac:dyDescent="0.2">
      <c r="A169" s="80"/>
      <c r="B169" s="80"/>
      <c r="C169" s="80"/>
      <c r="D169" s="80"/>
      <c r="G169" s="230"/>
      <c r="H169" s="230"/>
      <c r="I169" s="230"/>
      <c r="J169" s="230"/>
      <c r="K169" s="230"/>
      <c r="M169" s="230"/>
    </row>
    <row r="170" spans="1:13" s="3" customFormat="1" x14ac:dyDescent="0.2">
      <c r="A170" s="80"/>
      <c r="B170" s="80"/>
      <c r="C170" s="80"/>
      <c r="D170" s="80"/>
      <c r="G170" s="230"/>
      <c r="H170" s="230"/>
      <c r="I170" s="230"/>
      <c r="J170" s="230"/>
      <c r="K170" s="230"/>
      <c r="M170" s="230"/>
    </row>
    <row r="171" spans="1:13" s="3" customFormat="1" x14ac:dyDescent="0.2">
      <c r="A171" s="80"/>
      <c r="B171" s="80"/>
      <c r="C171" s="80"/>
      <c r="D171" s="80"/>
      <c r="G171" s="230"/>
      <c r="H171" s="230"/>
      <c r="I171" s="230"/>
      <c r="J171" s="230"/>
      <c r="K171" s="230"/>
      <c r="M171" s="230"/>
    </row>
    <row r="172" spans="1:13" s="3" customFormat="1" x14ac:dyDescent="0.2">
      <c r="A172" s="80"/>
      <c r="B172" s="80"/>
      <c r="C172" s="80"/>
      <c r="D172" s="80"/>
      <c r="G172" s="230"/>
      <c r="H172" s="230"/>
      <c r="I172" s="230"/>
      <c r="J172" s="230"/>
      <c r="K172" s="230"/>
      <c r="M172" s="230"/>
    </row>
    <row r="173" spans="1:13" s="3" customFormat="1" x14ac:dyDescent="0.2">
      <c r="A173" s="80"/>
      <c r="B173" s="80"/>
      <c r="C173" s="80"/>
      <c r="D173" s="80"/>
      <c r="G173" s="230"/>
      <c r="H173" s="230"/>
      <c r="I173" s="230"/>
      <c r="J173" s="230"/>
      <c r="K173" s="230"/>
      <c r="M173" s="230"/>
    </row>
    <row r="174" spans="1:13" s="3" customFormat="1" x14ac:dyDescent="0.2">
      <c r="A174" s="80"/>
      <c r="B174" s="80"/>
      <c r="C174" s="80"/>
      <c r="D174" s="80"/>
      <c r="G174" s="230"/>
      <c r="H174" s="230"/>
      <c r="I174" s="230"/>
      <c r="J174" s="230"/>
      <c r="K174" s="230"/>
      <c r="M174" s="230"/>
    </row>
    <row r="175" spans="1:13" s="3" customFormat="1" x14ac:dyDescent="0.2">
      <c r="A175" s="80"/>
      <c r="B175" s="80"/>
      <c r="C175" s="80"/>
      <c r="D175" s="80"/>
      <c r="G175" s="230"/>
      <c r="H175" s="230"/>
      <c r="I175" s="230"/>
      <c r="J175" s="230"/>
      <c r="K175" s="230"/>
      <c r="M175" s="230"/>
    </row>
    <row r="176" spans="1:13" s="3" customFormat="1" x14ac:dyDescent="0.2">
      <c r="A176" s="80"/>
      <c r="B176" s="80"/>
      <c r="C176" s="80"/>
      <c r="D176" s="80"/>
      <c r="G176" s="230"/>
      <c r="H176" s="230"/>
      <c r="I176" s="230"/>
      <c r="J176" s="230"/>
      <c r="K176" s="230"/>
      <c r="M176" s="230"/>
    </row>
    <row r="177" spans="1:13" s="3" customFormat="1" x14ac:dyDescent="0.2">
      <c r="A177" s="80"/>
      <c r="B177" s="80"/>
      <c r="C177" s="80"/>
      <c r="D177" s="80"/>
      <c r="G177" s="230"/>
      <c r="H177" s="230"/>
      <c r="I177" s="230"/>
      <c r="J177" s="230"/>
      <c r="K177" s="230"/>
      <c r="M177" s="230"/>
    </row>
    <row r="178" spans="1:13" s="3" customFormat="1" x14ac:dyDescent="0.2">
      <c r="A178" s="80"/>
      <c r="B178" s="80"/>
      <c r="C178" s="80"/>
      <c r="D178" s="80"/>
      <c r="G178" s="230"/>
      <c r="H178" s="230"/>
      <c r="I178" s="230"/>
      <c r="J178" s="230"/>
      <c r="K178" s="230"/>
      <c r="M178" s="230"/>
    </row>
    <row r="179" spans="1:13" s="3" customFormat="1" x14ac:dyDescent="0.2">
      <c r="A179" s="80"/>
      <c r="B179" s="80"/>
      <c r="C179" s="80"/>
      <c r="D179" s="80"/>
      <c r="G179" s="230"/>
      <c r="H179" s="230"/>
      <c r="I179" s="230"/>
      <c r="J179" s="230"/>
      <c r="K179" s="230"/>
      <c r="M179" s="230"/>
    </row>
    <row r="180" spans="1:13" s="3" customFormat="1" x14ac:dyDescent="0.2">
      <c r="A180" s="80"/>
      <c r="B180" s="80"/>
      <c r="C180" s="80"/>
      <c r="D180" s="80"/>
      <c r="G180" s="230"/>
      <c r="H180" s="230"/>
      <c r="I180" s="230"/>
      <c r="J180" s="230"/>
      <c r="K180" s="230"/>
      <c r="M180" s="230"/>
    </row>
    <row r="181" spans="1:13" s="3" customFormat="1" x14ac:dyDescent="0.2">
      <c r="A181" s="80"/>
      <c r="B181" s="80"/>
      <c r="C181" s="80"/>
      <c r="D181" s="80"/>
      <c r="G181" s="230"/>
      <c r="H181" s="230"/>
      <c r="I181" s="230"/>
      <c r="J181" s="230"/>
      <c r="K181" s="230"/>
      <c r="M181" s="230"/>
    </row>
    <row r="182" spans="1:13" s="3" customFormat="1" x14ac:dyDescent="0.2">
      <c r="A182" s="80"/>
      <c r="B182" s="80"/>
      <c r="C182" s="80"/>
      <c r="D182" s="80"/>
      <c r="G182" s="230"/>
      <c r="H182" s="230"/>
      <c r="I182" s="230"/>
      <c r="J182" s="230"/>
      <c r="K182" s="230"/>
      <c r="M182" s="230"/>
    </row>
    <row r="183" spans="1:13" s="3" customFormat="1" x14ac:dyDescent="0.2">
      <c r="A183" s="80"/>
      <c r="B183" s="80"/>
      <c r="C183" s="80"/>
      <c r="D183" s="80"/>
      <c r="G183" s="230"/>
      <c r="H183" s="230"/>
      <c r="I183" s="230"/>
      <c r="J183" s="230"/>
      <c r="K183" s="230"/>
      <c r="M183" s="230"/>
    </row>
    <row r="184" spans="1:13" s="3" customFormat="1" x14ac:dyDescent="0.2">
      <c r="A184" s="80"/>
      <c r="B184" s="80"/>
      <c r="C184" s="80"/>
      <c r="D184" s="80"/>
      <c r="G184" s="230"/>
      <c r="H184" s="230"/>
      <c r="I184" s="230"/>
      <c r="J184" s="230"/>
      <c r="K184" s="230"/>
      <c r="M184" s="230"/>
    </row>
    <row r="185" spans="1:13" s="3" customFormat="1" x14ac:dyDescent="0.2">
      <c r="A185" s="80"/>
      <c r="B185" s="80"/>
      <c r="C185" s="80"/>
      <c r="D185" s="80"/>
      <c r="G185" s="230"/>
      <c r="H185" s="230"/>
      <c r="I185" s="230"/>
      <c r="J185" s="230"/>
      <c r="K185" s="230"/>
      <c r="M185" s="230"/>
    </row>
    <row r="186" spans="1:13" s="3" customFormat="1" x14ac:dyDescent="0.2">
      <c r="A186" s="80"/>
      <c r="B186" s="80"/>
      <c r="C186" s="80"/>
      <c r="D186" s="80"/>
      <c r="G186" s="230"/>
      <c r="H186" s="230"/>
      <c r="I186" s="230"/>
      <c r="J186" s="230"/>
      <c r="K186" s="230"/>
      <c r="M186" s="230"/>
    </row>
    <row r="187" spans="1:13" s="3" customFormat="1" x14ac:dyDescent="0.2">
      <c r="A187" s="80"/>
      <c r="B187" s="80"/>
      <c r="C187" s="80"/>
      <c r="D187" s="80"/>
      <c r="G187" s="230"/>
      <c r="H187" s="230"/>
      <c r="I187" s="230"/>
      <c r="J187" s="230"/>
      <c r="K187" s="230"/>
      <c r="M187" s="230"/>
    </row>
    <row r="188" spans="1:13" s="3" customFormat="1" x14ac:dyDescent="0.2">
      <c r="A188" s="80"/>
      <c r="B188" s="80"/>
      <c r="C188" s="80"/>
      <c r="D188" s="80"/>
      <c r="G188" s="230"/>
      <c r="H188" s="230"/>
      <c r="I188" s="230"/>
      <c r="J188" s="230"/>
      <c r="K188" s="230"/>
      <c r="M188" s="230"/>
    </row>
    <row r="189" spans="1:13" s="3" customFormat="1" x14ac:dyDescent="0.2">
      <c r="A189" s="80"/>
      <c r="B189" s="80"/>
      <c r="C189" s="80"/>
      <c r="D189" s="80"/>
      <c r="G189" s="230"/>
      <c r="H189" s="230"/>
      <c r="I189" s="230"/>
      <c r="J189" s="230"/>
      <c r="K189" s="230"/>
      <c r="M189" s="230"/>
    </row>
    <row r="190" spans="1:13" s="3" customFormat="1" x14ac:dyDescent="0.2">
      <c r="A190" s="80"/>
      <c r="B190" s="80"/>
      <c r="C190" s="80"/>
      <c r="D190" s="80"/>
      <c r="G190" s="230"/>
      <c r="H190" s="230"/>
      <c r="I190" s="230"/>
      <c r="J190" s="230"/>
      <c r="K190" s="230"/>
      <c r="M190" s="230"/>
    </row>
    <row r="191" spans="1:13" s="3" customFormat="1" x14ac:dyDescent="0.2">
      <c r="A191" s="80"/>
      <c r="B191" s="80"/>
      <c r="C191" s="80"/>
      <c r="D191" s="80"/>
      <c r="G191" s="230"/>
      <c r="H191" s="230"/>
      <c r="I191" s="230"/>
      <c r="J191" s="230"/>
      <c r="K191" s="230"/>
      <c r="M191" s="230"/>
    </row>
    <row r="192" spans="1:13" s="3" customFormat="1" x14ac:dyDescent="0.2">
      <c r="A192" s="80"/>
      <c r="B192" s="80"/>
      <c r="C192" s="80"/>
      <c r="D192" s="80"/>
      <c r="G192" s="230"/>
      <c r="H192" s="230"/>
      <c r="I192" s="230"/>
      <c r="J192" s="230"/>
      <c r="K192" s="230"/>
      <c r="M192" s="230"/>
    </row>
    <row r="193" spans="1:13" s="3" customFormat="1" x14ac:dyDescent="0.2">
      <c r="A193" s="80"/>
      <c r="B193" s="80"/>
      <c r="C193" s="80"/>
      <c r="D193" s="80"/>
      <c r="G193" s="230"/>
      <c r="H193" s="230"/>
      <c r="I193" s="230"/>
      <c r="J193" s="230"/>
      <c r="K193" s="230"/>
      <c r="M193" s="230"/>
    </row>
    <row r="194" spans="1:13" s="3" customFormat="1" x14ac:dyDescent="0.2">
      <c r="A194" s="80"/>
      <c r="B194" s="80"/>
      <c r="C194" s="80"/>
      <c r="D194" s="80"/>
      <c r="G194" s="230"/>
      <c r="H194" s="230"/>
      <c r="I194" s="230"/>
      <c r="J194" s="230"/>
      <c r="K194" s="230"/>
      <c r="M194" s="230"/>
    </row>
    <row r="195" spans="1:13" s="3" customFormat="1" x14ac:dyDescent="0.2">
      <c r="A195" s="80"/>
      <c r="B195" s="80"/>
      <c r="C195" s="80"/>
      <c r="D195" s="80"/>
      <c r="G195" s="230"/>
      <c r="H195" s="230"/>
      <c r="I195" s="230"/>
      <c r="J195" s="230"/>
      <c r="K195" s="230"/>
      <c r="M195" s="230"/>
    </row>
    <row r="196" spans="1:13" s="3" customFormat="1" x14ac:dyDescent="0.2">
      <c r="A196" s="80"/>
      <c r="B196" s="80"/>
      <c r="C196" s="80"/>
      <c r="D196" s="80"/>
      <c r="G196" s="230"/>
      <c r="H196" s="230"/>
      <c r="I196" s="230"/>
      <c r="J196" s="230"/>
      <c r="K196" s="230"/>
      <c r="M196" s="230"/>
    </row>
    <row r="197" spans="1:13" s="3" customFormat="1" x14ac:dyDescent="0.2">
      <c r="A197" s="80"/>
      <c r="B197" s="80"/>
      <c r="C197" s="80"/>
      <c r="D197" s="80"/>
      <c r="G197" s="230"/>
      <c r="H197" s="230"/>
      <c r="I197" s="230"/>
      <c r="J197" s="230"/>
      <c r="K197" s="230"/>
      <c r="M197" s="230"/>
    </row>
  </sheetData>
  <mergeCells count="1">
    <mergeCell ref="A1:N1"/>
  </mergeCells>
  <printOptions horizontalCentered="1"/>
  <pageMargins left="0.19685039370078741" right="0.19685039370078741" top="0.39370078740157483" bottom="0.43307086614173229" header="0.31496062992125984" footer="0.19685039370078741"/>
  <pageSetup paperSize="9" scale="75" firstPageNumber="5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115"/>
  <sheetViews>
    <sheetView tabSelected="1" zoomScaleNormal="100" workbookViewId="0">
      <pane ySplit="2" topLeftCell="A534" activePane="bottomLeft" state="frozen"/>
      <selection pane="bottomLeft" activeCell="C573" sqref="C573"/>
    </sheetView>
  </sheetViews>
  <sheetFormatPr defaultColWidth="11.42578125" defaultRowHeight="12.75" x14ac:dyDescent="0.2"/>
  <cols>
    <col min="1" max="1" width="8.28515625" style="171" customWidth="1"/>
    <col min="2" max="2" width="72.42578125" style="159" customWidth="1"/>
    <col min="3" max="3" width="15.42578125" style="159" customWidth="1"/>
    <col min="4" max="4" width="14.85546875" style="232" customWidth="1"/>
    <col min="5" max="5" width="9.42578125" style="146" customWidth="1"/>
    <col min="6" max="6" width="14.85546875" style="235" customWidth="1"/>
    <col min="7" max="7" width="9.42578125" style="146" customWidth="1"/>
    <col min="8" max="8" width="14.85546875" style="232" customWidth="1"/>
    <col min="9" max="9" width="9.42578125" style="146" customWidth="1"/>
    <col min="10" max="10" width="14.85546875" style="232" customWidth="1"/>
    <col min="11" max="11" width="9.42578125" style="146" customWidth="1"/>
    <col min="12" max="12" width="14.28515625" style="146" customWidth="1"/>
    <col min="13" max="14" width="13.42578125" style="146" bestFit="1" customWidth="1"/>
    <col min="15" max="15" width="12.85546875" style="146" bestFit="1" customWidth="1"/>
    <col min="16" max="16384" width="11.42578125" style="146"/>
  </cols>
  <sheetData>
    <row r="1" spans="1:29" ht="26.25" customHeight="1" x14ac:dyDescent="0.2">
      <c r="A1" s="298" t="s">
        <v>67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29" ht="25.5" x14ac:dyDescent="0.2">
      <c r="A2" s="154" t="s">
        <v>155</v>
      </c>
      <c r="B2" s="154" t="s">
        <v>156</v>
      </c>
      <c r="C2" s="237" t="s">
        <v>255</v>
      </c>
      <c r="D2" s="273" t="s">
        <v>241</v>
      </c>
      <c r="E2" s="238" t="s">
        <v>242</v>
      </c>
      <c r="F2" s="237" t="s">
        <v>256</v>
      </c>
      <c r="G2" s="238" t="s">
        <v>244</v>
      </c>
      <c r="H2" s="237" t="s">
        <v>243</v>
      </c>
      <c r="I2" s="238" t="s">
        <v>245</v>
      </c>
      <c r="J2" s="237" t="s">
        <v>257</v>
      </c>
      <c r="K2" s="238" t="s">
        <v>258</v>
      </c>
      <c r="L2" s="232"/>
      <c r="M2" s="235"/>
      <c r="N2" s="235"/>
      <c r="O2" s="235"/>
      <c r="P2" s="235"/>
      <c r="Q2" s="235"/>
    </row>
    <row r="3" spans="1:29" ht="16.5" customHeight="1" x14ac:dyDescent="0.2">
      <c r="A3" s="155"/>
      <c r="B3" s="184" t="s">
        <v>124</v>
      </c>
      <c r="C3" s="186">
        <f>'rashodi-opći dio'!F3+'rashodi-opći dio'!F76+'račun financiranja'!F8</f>
        <v>295876880.89000005</v>
      </c>
      <c r="D3" s="185">
        <f>'rashodi-opći dio'!G3+'rashodi-opći dio'!G76+'račun financiranja'!G8</f>
        <v>328845524</v>
      </c>
      <c r="E3" s="186">
        <f>D3/C3*100</f>
        <v>111.1426898278872</v>
      </c>
      <c r="F3" s="185">
        <f>'rashodi-opći dio'!I3+'rashodi-opći dio'!I76+'račun financiranja'!I8</f>
        <v>439280977</v>
      </c>
      <c r="G3" s="186">
        <f>F3/D3*100</f>
        <v>133.58277517561712</v>
      </c>
      <c r="H3" s="185">
        <f>'rashodi-opći dio'!K3+'rashodi-opći dio'!K76+'račun financiranja'!K8</f>
        <v>409262364</v>
      </c>
      <c r="I3" s="186">
        <f>H3/F3*100</f>
        <v>93.166420907864619</v>
      </c>
      <c r="J3" s="185">
        <f>'rashodi-opći dio'!M3+'rashodi-opći dio'!M76+'račun financiranja'!M8</f>
        <v>433374635</v>
      </c>
      <c r="K3" s="186">
        <f>J3/H3*100</f>
        <v>105.89164143126536</v>
      </c>
      <c r="M3" s="232"/>
      <c r="N3" s="235"/>
      <c r="O3" s="235"/>
      <c r="P3" s="235"/>
      <c r="Q3" s="235"/>
      <c r="R3" s="235"/>
    </row>
    <row r="4" spans="1:29" ht="18.75" customHeight="1" x14ac:dyDescent="0.2">
      <c r="A4" s="187" t="s">
        <v>186</v>
      </c>
      <c r="B4" s="156" t="s">
        <v>71</v>
      </c>
      <c r="C4" s="242">
        <f>C5+C140+C363+C506</f>
        <v>295876880.89000005</v>
      </c>
      <c r="D4" s="231">
        <f>D5+D140+D363+D506</f>
        <v>328845524</v>
      </c>
      <c r="E4" s="219">
        <f>D4/C4*100</f>
        <v>111.1426898278872</v>
      </c>
      <c r="F4" s="231">
        <f>F5+F140+F363+F506</f>
        <v>439280977</v>
      </c>
      <c r="G4" s="219">
        <f>F4/D4*100</f>
        <v>133.58277517561712</v>
      </c>
      <c r="H4" s="231">
        <f>H5+H140+H363+H506</f>
        <v>409262364</v>
      </c>
      <c r="I4" s="219">
        <f>H4/F4*100</f>
        <v>93.166420907864619</v>
      </c>
      <c r="J4" s="231">
        <f>J5+J140+J363+J506</f>
        <v>433374635</v>
      </c>
      <c r="K4" s="219">
        <f>J4/H4*100</f>
        <v>105.89164143126536</v>
      </c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</row>
    <row r="5" spans="1:29" ht="18.75" customHeight="1" x14ac:dyDescent="0.2">
      <c r="A5" s="157">
        <v>2000</v>
      </c>
      <c r="B5" s="158" t="s">
        <v>72</v>
      </c>
      <c r="C5" s="242">
        <f>C7+C92+C103+C122+C131+C61</f>
        <v>12296455.130000001</v>
      </c>
      <c r="D5" s="231">
        <f>D7+D92+D103+D122+D131+D61</f>
        <v>16648817</v>
      </c>
      <c r="E5" s="219">
        <f>D5/C5*100</f>
        <v>135.3952567954436</v>
      </c>
      <c r="F5" s="231">
        <f>F7+F92+F103+F122+F131+F61</f>
        <v>18805392</v>
      </c>
      <c r="G5" s="219">
        <f>F5/D5*100</f>
        <v>112.95332274959837</v>
      </c>
      <c r="H5" s="231">
        <f>H7+H92+H103+H122+H131+H61</f>
        <v>17363930</v>
      </c>
      <c r="I5" s="219">
        <f>H5/F5*100</f>
        <v>92.334847367180657</v>
      </c>
      <c r="J5" s="231">
        <f>J7+J92+J103+J122+J131+J61</f>
        <v>18456085</v>
      </c>
      <c r="K5" s="219">
        <f>J5/H5*100</f>
        <v>106.28979153912736</v>
      </c>
      <c r="L5" s="235"/>
      <c r="M5" s="232"/>
      <c r="N5" s="232"/>
      <c r="O5" s="232"/>
    </row>
    <row r="6" spans="1:29" ht="9" customHeight="1" x14ac:dyDescent="0.2">
      <c r="A6" s="136"/>
      <c r="C6" s="242"/>
      <c r="D6" s="231"/>
      <c r="E6" s="219"/>
      <c r="F6" s="231"/>
      <c r="G6" s="219"/>
      <c r="H6" s="231"/>
      <c r="I6" s="219"/>
      <c r="J6" s="231"/>
      <c r="K6" s="219"/>
      <c r="M6" s="232"/>
    </row>
    <row r="7" spans="1:29" ht="12.75" customHeight="1" x14ac:dyDescent="0.2">
      <c r="A7" s="137" t="s">
        <v>187</v>
      </c>
      <c r="B7" s="158" t="s">
        <v>63</v>
      </c>
      <c r="C7" s="242">
        <f>C8</f>
        <v>9094468.9800000004</v>
      </c>
      <c r="D7" s="231">
        <f>D8</f>
        <v>11772996</v>
      </c>
      <c r="E7" s="219">
        <f t="shared" ref="E7:E30" si="0">D7/C7*100</f>
        <v>129.45226407270673</v>
      </c>
      <c r="F7" s="231">
        <f>F8</f>
        <v>16822660</v>
      </c>
      <c r="G7" s="219">
        <f t="shared" ref="G7:G39" si="1">F7/D7*100</f>
        <v>142.89191977980795</v>
      </c>
      <c r="H7" s="231">
        <f>H8</f>
        <v>17033255</v>
      </c>
      <c r="I7" s="219">
        <f t="shared" ref="I7:I39" si="2">H7/F7*100</f>
        <v>101.25185315520851</v>
      </c>
      <c r="J7" s="231">
        <f>J8</f>
        <v>18129410</v>
      </c>
      <c r="K7" s="219">
        <f t="shared" ref="K7:K39" si="3">J7/H7*100</f>
        <v>106.43538184568951</v>
      </c>
      <c r="L7" s="235"/>
      <c r="M7" s="232"/>
      <c r="N7" s="232"/>
    </row>
    <row r="8" spans="1:29" ht="12.75" customHeight="1" x14ac:dyDescent="0.2">
      <c r="A8" s="137">
        <v>3</v>
      </c>
      <c r="B8" s="129" t="s">
        <v>37</v>
      </c>
      <c r="C8" s="242">
        <f>C9+C19+C49+C54+C57</f>
        <v>9094468.9800000004</v>
      </c>
      <c r="D8" s="231">
        <f>D9+D19+D49+D54+D57</f>
        <v>11772996</v>
      </c>
      <c r="E8" s="219">
        <f t="shared" si="0"/>
        <v>129.45226407270673</v>
      </c>
      <c r="F8" s="231">
        <f>F9+F19+F49+F54+F57</f>
        <v>16822660</v>
      </c>
      <c r="G8" s="219">
        <f t="shared" si="1"/>
        <v>142.89191977980795</v>
      </c>
      <c r="H8" s="231">
        <f>H9+H19+H49+H54+H57</f>
        <v>17033255</v>
      </c>
      <c r="I8" s="219">
        <f t="shared" si="2"/>
        <v>101.25185315520851</v>
      </c>
      <c r="J8" s="231">
        <f>J9+J19+J49+J54+J57</f>
        <v>18129410</v>
      </c>
      <c r="K8" s="219">
        <f t="shared" si="3"/>
        <v>106.43538184568951</v>
      </c>
      <c r="L8" s="232"/>
      <c r="M8" s="232"/>
      <c r="N8" s="232"/>
    </row>
    <row r="9" spans="1:29" ht="12.75" customHeight="1" x14ac:dyDescent="0.2">
      <c r="A9" s="137">
        <v>31</v>
      </c>
      <c r="B9" s="135" t="s">
        <v>38</v>
      </c>
      <c r="C9" s="242">
        <f t="shared" ref="C9" si="4">C10+C14+C16</f>
        <v>5072017.25</v>
      </c>
      <c r="D9" s="231">
        <f>D10+D14+D16</f>
        <v>6260500</v>
      </c>
      <c r="E9" s="219">
        <f t="shared" si="0"/>
        <v>123.4321511820568</v>
      </c>
      <c r="F9" s="231">
        <f>F10+F14+F16</f>
        <v>10350940</v>
      </c>
      <c r="G9" s="219">
        <f t="shared" si="1"/>
        <v>165.3372733807204</v>
      </c>
      <c r="H9" s="231">
        <f>H10+H14+H16</f>
        <v>11386035</v>
      </c>
      <c r="I9" s="219">
        <f t="shared" si="2"/>
        <v>110.00000966095833</v>
      </c>
      <c r="J9" s="231">
        <f>J10+J14+J16</f>
        <v>12524640</v>
      </c>
      <c r="K9" s="219">
        <f t="shared" si="3"/>
        <v>110.00001317403292</v>
      </c>
    </row>
    <row r="10" spans="1:29" ht="12.75" customHeight="1" x14ac:dyDescent="0.2">
      <c r="A10" s="137">
        <v>311</v>
      </c>
      <c r="B10" s="135" t="s">
        <v>85</v>
      </c>
      <c r="C10" s="242">
        <f>C11+C12+C13</f>
        <v>4037340.32</v>
      </c>
      <c r="D10" s="231">
        <f>D11+D12+D13</f>
        <v>4920000</v>
      </c>
      <c r="E10" s="219">
        <f t="shared" si="0"/>
        <v>121.86240470310415</v>
      </c>
      <c r="F10" s="231">
        <f>F11+F12+F13</f>
        <v>8229100</v>
      </c>
      <c r="G10" s="219">
        <f t="shared" si="1"/>
        <v>167.25813008130081</v>
      </c>
      <c r="H10" s="231">
        <f>H11+H12+H13</f>
        <v>9052010</v>
      </c>
      <c r="I10" s="219">
        <f t="shared" si="2"/>
        <v>110.00000000000001</v>
      </c>
      <c r="J10" s="231">
        <f>J11+J12+J13</f>
        <v>9957210</v>
      </c>
      <c r="K10" s="219">
        <f t="shared" si="3"/>
        <v>109.99998895272984</v>
      </c>
    </row>
    <row r="11" spans="1:29" ht="12.75" customHeight="1" x14ac:dyDescent="0.2">
      <c r="A11" s="131">
        <v>3111</v>
      </c>
      <c r="B11" s="145" t="s">
        <v>39</v>
      </c>
      <c r="C11" s="243">
        <v>3967508.95</v>
      </c>
      <c r="D11" s="220">
        <v>4800000</v>
      </c>
      <c r="E11" s="221">
        <f t="shared" si="0"/>
        <v>120.9827138512189</v>
      </c>
      <c r="F11" s="220">
        <v>8030000</v>
      </c>
      <c r="G11" s="221">
        <f t="shared" si="1"/>
        <v>167.29166666666666</v>
      </c>
      <c r="H11" s="220">
        <v>8833000</v>
      </c>
      <c r="I11" s="221">
        <f t="shared" si="2"/>
        <v>110.00000000000001</v>
      </c>
      <c r="J11" s="220">
        <v>9716300</v>
      </c>
      <c r="K11" s="221">
        <f t="shared" si="3"/>
        <v>110.00000000000001</v>
      </c>
    </row>
    <row r="12" spans="1:29" ht="12.75" customHeight="1" x14ac:dyDescent="0.2">
      <c r="A12" s="131">
        <v>3112</v>
      </c>
      <c r="B12" s="145" t="s">
        <v>133</v>
      </c>
      <c r="C12" s="243">
        <v>10057.61</v>
      </c>
      <c r="D12" s="220">
        <v>40000</v>
      </c>
      <c r="E12" s="221">
        <f t="shared" si="0"/>
        <v>397.70879960547285</v>
      </c>
      <c r="F12" s="220">
        <v>45100</v>
      </c>
      <c r="G12" s="221">
        <f t="shared" si="1"/>
        <v>112.75</v>
      </c>
      <c r="H12" s="220">
        <v>49610</v>
      </c>
      <c r="I12" s="221">
        <f t="shared" si="2"/>
        <v>110.00000000000001</v>
      </c>
      <c r="J12" s="220">
        <v>54570</v>
      </c>
      <c r="K12" s="221">
        <f t="shared" si="3"/>
        <v>109.99798427736343</v>
      </c>
      <c r="M12" s="235"/>
    </row>
    <row r="13" spans="1:29" ht="12.75" customHeight="1" x14ac:dyDescent="0.2">
      <c r="A13" s="131">
        <v>3113</v>
      </c>
      <c r="B13" s="145" t="s">
        <v>40</v>
      </c>
      <c r="C13" s="243">
        <v>59773.760000000002</v>
      </c>
      <c r="D13" s="220">
        <v>80000</v>
      </c>
      <c r="E13" s="221">
        <f t="shared" si="0"/>
        <v>133.83799178770082</v>
      </c>
      <c r="F13" s="220">
        <v>154000</v>
      </c>
      <c r="G13" s="221">
        <f t="shared" si="1"/>
        <v>192.5</v>
      </c>
      <c r="H13" s="220">
        <v>169400</v>
      </c>
      <c r="I13" s="221">
        <f t="shared" si="2"/>
        <v>110.00000000000001</v>
      </c>
      <c r="J13" s="220">
        <v>186340</v>
      </c>
      <c r="K13" s="221">
        <f t="shared" si="3"/>
        <v>110.00000000000001</v>
      </c>
    </row>
    <row r="14" spans="1:29" s="160" customFormat="1" ht="12.75" customHeight="1" x14ac:dyDescent="0.2">
      <c r="A14" s="137">
        <v>312</v>
      </c>
      <c r="B14" s="135" t="s">
        <v>41</v>
      </c>
      <c r="C14" s="242">
        <f t="shared" ref="C14:J14" si="5">C15</f>
        <v>372068.34</v>
      </c>
      <c r="D14" s="231">
        <f t="shared" si="5"/>
        <v>477800</v>
      </c>
      <c r="E14" s="219">
        <f t="shared" si="0"/>
        <v>128.4172687200421</v>
      </c>
      <c r="F14" s="231">
        <f t="shared" si="5"/>
        <v>719120</v>
      </c>
      <c r="G14" s="219">
        <f t="shared" si="1"/>
        <v>150.50648807032232</v>
      </c>
      <c r="H14" s="231">
        <f t="shared" si="5"/>
        <v>791025</v>
      </c>
      <c r="I14" s="219">
        <f t="shared" si="2"/>
        <v>109.99902658805208</v>
      </c>
      <c r="J14" s="231">
        <f t="shared" si="5"/>
        <v>870130</v>
      </c>
      <c r="K14" s="219">
        <f t="shared" si="3"/>
        <v>110.00031604563698</v>
      </c>
    </row>
    <row r="15" spans="1:29" ht="12.75" customHeight="1" x14ac:dyDescent="0.2">
      <c r="A15" s="131">
        <v>3121</v>
      </c>
      <c r="B15" s="145" t="s">
        <v>41</v>
      </c>
      <c r="C15" s="243">
        <v>372068.34</v>
      </c>
      <c r="D15" s="220">
        <v>477800</v>
      </c>
      <c r="E15" s="221">
        <f t="shared" si="0"/>
        <v>128.4172687200421</v>
      </c>
      <c r="F15" s="220">
        <v>719120</v>
      </c>
      <c r="G15" s="221">
        <f t="shared" si="1"/>
        <v>150.50648807032232</v>
      </c>
      <c r="H15" s="220">
        <v>791025</v>
      </c>
      <c r="I15" s="221">
        <f t="shared" si="2"/>
        <v>109.99902658805208</v>
      </c>
      <c r="J15" s="220">
        <v>870130</v>
      </c>
      <c r="K15" s="221">
        <f t="shared" si="3"/>
        <v>110.00031604563698</v>
      </c>
    </row>
    <row r="16" spans="1:29" s="160" customFormat="1" ht="12.75" customHeight="1" x14ac:dyDescent="0.2">
      <c r="A16" s="137">
        <v>313</v>
      </c>
      <c r="B16" s="135" t="s">
        <v>42</v>
      </c>
      <c r="C16" s="242">
        <f>C17+C18</f>
        <v>662608.59</v>
      </c>
      <c r="D16" s="231">
        <f>D17+D18</f>
        <v>862700</v>
      </c>
      <c r="E16" s="219">
        <f t="shared" si="0"/>
        <v>130.19752732152173</v>
      </c>
      <c r="F16" s="231">
        <f>F17+F18</f>
        <v>1402720</v>
      </c>
      <c r="G16" s="219">
        <f t="shared" si="1"/>
        <v>162.59649936246666</v>
      </c>
      <c r="H16" s="231">
        <f>H17+H18</f>
        <v>1543000</v>
      </c>
      <c r="I16" s="219">
        <f t="shared" si="2"/>
        <v>110.00057032052013</v>
      </c>
      <c r="J16" s="231">
        <f>J17+J18</f>
        <v>1697300</v>
      </c>
      <c r="K16" s="219">
        <f t="shared" si="3"/>
        <v>110.00000000000001</v>
      </c>
      <c r="M16" s="278"/>
    </row>
    <row r="17" spans="1:11" ht="12.75" customHeight="1" x14ac:dyDescent="0.2">
      <c r="A17" s="131">
        <v>3132</v>
      </c>
      <c r="B17" s="145" t="s">
        <v>142</v>
      </c>
      <c r="C17" s="243">
        <v>662600.95999999996</v>
      </c>
      <c r="D17" s="220">
        <v>862700</v>
      </c>
      <c r="E17" s="221">
        <f t="shared" si="0"/>
        <v>130.19902657551236</v>
      </c>
      <c r="F17" s="220">
        <v>1402720</v>
      </c>
      <c r="G17" s="221">
        <f t="shared" si="1"/>
        <v>162.59649936246666</v>
      </c>
      <c r="H17" s="220">
        <v>1543000</v>
      </c>
      <c r="I17" s="221">
        <f t="shared" si="2"/>
        <v>110.00057032052013</v>
      </c>
      <c r="J17" s="220">
        <v>1697300</v>
      </c>
      <c r="K17" s="221">
        <f t="shared" si="3"/>
        <v>110.00000000000001</v>
      </c>
    </row>
    <row r="18" spans="1:11" ht="12.75" customHeight="1" x14ac:dyDescent="0.2">
      <c r="A18" s="131">
        <v>3133</v>
      </c>
      <c r="B18" s="145" t="s">
        <v>259</v>
      </c>
      <c r="C18" s="243">
        <v>7.63</v>
      </c>
      <c r="D18" s="220">
        <v>0</v>
      </c>
      <c r="E18" s="221">
        <f t="shared" si="0"/>
        <v>0</v>
      </c>
      <c r="F18" s="220">
        <v>0</v>
      </c>
      <c r="G18" s="221" t="s">
        <v>120</v>
      </c>
      <c r="H18" s="220">
        <v>0</v>
      </c>
      <c r="I18" s="221" t="s">
        <v>120</v>
      </c>
      <c r="J18" s="220">
        <v>0</v>
      </c>
      <c r="K18" s="221" t="s">
        <v>120</v>
      </c>
    </row>
    <row r="19" spans="1:11" ht="12.75" customHeight="1" x14ac:dyDescent="0.2">
      <c r="A19" s="137">
        <v>32</v>
      </c>
      <c r="B19" s="130" t="s">
        <v>3</v>
      </c>
      <c r="C19" s="242">
        <f>C20+C25+C31+C41</f>
        <v>3988880.48</v>
      </c>
      <c r="D19" s="231">
        <f>D20+D25+D31+D41</f>
        <v>5422596</v>
      </c>
      <c r="E19" s="219">
        <f t="shared" si="0"/>
        <v>135.94280468388465</v>
      </c>
      <c r="F19" s="231">
        <f>F20+F25+F31+F41</f>
        <v>6084630</v>
      </c>
      <c r="G19" s="219">
        <f t="shared" si="1"/>
        <v>112.20880183587344</v>
      </c>
      <c r="H19" s="231">
        <f>H20+H25+H31+H41</f>
        <v>5460130</v>
      </c>
      <c r="I19" s="219">
        <f t="shared" si="2"/>
        <v>89.736434261409485</v>
      </c>
      <c r="J19" s="231">
        <f>J20+J25+J31+J41</f>
        <v>5517680</v>
      </c>
      <c r="K19" s="219">
        <f t="shared" si="3"/>
        <v>101.054004208691</v>
      </c>
    </row>
    <row r="20" spans="1:11" ht="12.75" customHeight="1" x14ac:dyDescent="0.2">
      <c r="A20" s="137">
        <v>321</v>
      </c>
      <c r="B20" s="130" t="s">
        <v>7</v>
      </c>
      <c r="C20" s="242">
        <f t="shared" ref="C20:D20" si="6">C21+C22+C23+C24</f>
        <v>278047.2</v>
      </c>
      <c r="D20" s="231">
        <f t="shared" si="6"/>
        <v>343430</v>
      </c>
      <c r="E20" s="219">
        <f t="shared" si="0"/>
        <v>123.51500033087908</v>
      </c>
      <c r="F20" s="231">
        <f t="shared" ref="F20" si="7">F21+F22+F23+F24</f>
        <v>482080</v>
      </c>
      <c r="G20" s="219">
        <f t="shared" si="1"/>
        <v>140.37212823573947</v>
      </c>
      <c r="H20" s="231">
        <f t="shared" ref="H20" si="8">H21+H22+H23+H24</f>
        <v>511080</v>
      </c>
      <c r="I20" s="219">
        <f t="shared" si="2"/>
        <v>106.01559907069367</v>
      </c>
      <c r="J20" s="231">
        <f t="shared" ref="J20" si="9">J21+J22+J23+J24</f>
        <v>540530</v>
      </c>
      <c r="K20" s="219">
        <f t="shared" si="3"/>
        <v>105.76230727087736</v>
      </c>
    </row>
    <row r="21" spans="1:11" ht="12.75" customHeight="1" x14ac:dyDescent="0.2">
      <c r="A21" s="131">
        <v>3211</v>
      </c>
      <c r="B21" s="133" t="s">
        <v>43</v>
      </c>
      <c r="C21" s="243">
        <v>96912.89</v>
      </c>
      <c r="D21" s="220">
        <v>119450</v>
      </c>
      <c r="E21" s="221">
        <f t="shared" si="0"/>
        <v>123.25501798573957</v>
      </c>
      <c r="F21" s="220">
        <v>130000</v>
      </c>
      <c r="G21" s="221">
        <f t="shared" si="1"/>
        <v>108.8321473419841</v>
      </c>
      <c r="H21" s="220">
        <v>130000</v>
      </c>
      <c r="I21" s="221">
        <f t="shared" si="2"/>
        <v>100</v>
      </c>
      <c r="J21" s="220">
        <v>130000</v>
      </c>
      <c r="K21" s="221">
        <f t="shared" si="3"/>
        <v>100</v>
      </c>
    </row>
    <row r="22" spans="1:11" ht="12.75" customHeight="1" x14ac:dyDescent="0.2">
      <c r="A22" s="131">
        <v>3212</v>
      </c>
      <c r="B22" s="133" t="s">
        <v>44</v>
      </c>
      <c r="C22" s="243">
        <v>133346.9</v>
      </c>
      <c r="D22" s="220">
        <v>150000</v>
      </c>
      <c r="E22" s="221">
        <f t="shared" si="0"/>
        <v>112.48855428960103</v>
      </c>
      <c r="F22" s="220">
        <v>249700</v>
      </c>
      <c r="G22" s="221">
        <f t="shared" si="1"/>
        <v>166.46666666666667</v>
      </c>
      <c r="H22" s="220">
        <v>274700</v>
      </c>
      <c r="I22" s="221">
        <f t="shared" si="2"/>
        <v>110.01201441730075</v>
      </c>
      <c r="J22" s="220">
        <v>302150</v>
      </c>
      <c r="K22" s="221">
        <f t="shared" si="3"/>
        <v>109.99271933017837</v>
      </c>
    </row>
    <row r="23" spans="1:11" ht="12.75" customHeight="1" x14ac:dyDescent="0.2">
      <c r="A23" s="161" t="s">
        <v>5</v>
      </c>
      <c r="B23" s="133" t="s">
        <v>6</v>
      </c>
      <c r="C23" s="243">
        <v>47364.82</v>
      </c>
      <c r="D23" s="220">
        <v>70000</v>
      </c>
      <c r="E23" s="221">
        <f t="shared" si="0"/>
        <v>147.78901302696812</v>
      </c>
      <c r="F23" s="220">
        <v>98000</v>
      </c>
      <c r="G23" s="221">
        <f t="shared" si="1"/>
        <v>140</v>
      </c>
      <c r="H23" s="220">
        <v>102000</v>
      </c>
      <c r="I23" s="221">
        <f t="shared" si="2"/>
        <v>104.08163265306123</v>
      </c>
      <c r="J23" s="220">
        <v>104000</v>
      </c>
      <c r="K23" s="221">
        <f t="shared" si="3"/>
        <v>101.96078431372548</v>
      </c>
    </row>
    <row r="24" spans="1:11" ht="12.75" customHeight="1" x14ac:dyDescent="0.2">
      <c r="A24" s="161">
        <v>3214</v>
      </c>
      <c r="B24" s="133" t="s">
        <v>86</v>
      </c>
      <c r="C24" s="243">
        <v>422.59</v>
      </c>
      <c r="D24" s="220">
        <v>3980</v>
      </c>
      <c r="E24" s="221">
        <f t="shared" si="0"/>
        <v>941.81121181286824</v>
      </c>
      <c r="F24" s="220">
        <v>4380</v>
      </c>
      <c r="G24" s="221">
        <f t="shared" si="1"/>
        <v>110.0502512562814</v>
      </c>
      <c r="H24" s="220">
        <v>4380</v>
      </c>
      <c r="I24" s="221">
        <f t="shared" si="2"/>
        <v>100</v>
      </c>
      <c r="J24" s="220">
        <v>4380</v>
      </c>
      <c r="K24" s="221">
        <f t="shared" si="3"/>
        <v>100</v>
      </c>
    </row>
    <row r="25" spans="1:11" ht="12.75" customHeight="1" x14ac:dyDescent="0.2">
      <c r="A25" s="162">
        <v>322</v>
      </c>
      <c r="B25" s="129" t="s">
        <v>45</v>
      </c>
      <c r="C25" s="242">
        <f t="shared" ref="C25:D25" si="10">C26+C27+C28+C29+C30</f>
        <v>170465.58999999997</v>
      </c>
      <c r="D25" s="231">
        <f t="shared" si="10"/>
        <v>194050</v>
      </c>
      <c r="E25" s="219">
        <f t="shared" si="0"/>
        <v>113.83529074694782</v>
      </c>
      <c r="F25" s="231">
        <f t="shared" ref="F25" si="11">F26+F27+F28+F29+F30</f>
        <v>203150</v>
      </c>
      <c r="G25" s="219">
        <f t="shared" si="1"/>
        <v>104.6895130121103</v>
      </c>
      <c r="H25" s="231">
        <f t="shared" ref="H25" si="12">H26+H27+H28+H29+H30</f>
        <v>203150</v>
      </c>
      <c r="I25" s="219">
        <f t="shared" si="2"/>
        <v>100</v>
      </c>
      <c r="J25" s="231">
        <f t="shared" ref="J25" si="13">J26+J27+J28+J29+J30</f>
        <v>203150</v>
      </c>
      <c r="K25" s="219">
        <f t="shared" si="3"/>
        <v>100</v>
      </c>
    </row>
    <row r="26" spans="1:11" ht="12.75" customHeight="1" x14ac:dyDescent="0.2">
      <c r="A26" s="161">
        <v>3221</v>
      </c>
      <c r="B26" s="145" t="s">
        <v>46</v>
      </c>
      <c r="C26" s="243">
        <v>113903.73</v>
      </c>
      <c r="D26" s="220">
        <v>108170</v>
      </c>
      <c r="E26" s="221">
        <f t="shared" si="0"/>
        <v>94.966161336419802</v>
      </c>
      <c r="F26" s="220">
        <v>94200</v>
      </c>
      <c r="G26" s="221">
        <f t="shared" si="1"/>
        <v>87.08514375520015</v>
      </c>
      <c r="H26" s="220">
        <v>94200</v>
      </c>
      <c r="I26" s="221">
        <f t="shared" si="2"/>
        <v>100</v>
      </c>
      <c r="J26" s="220">
        <v>94200</v>
      </c>
      <c r="K26" s="221">
        <f t="shared" si="3"/>
        <v>100</v>
      </c>
    </row>
    <row r="27" spans="1:11" ht="12.75" customHeight="1" x14ac:dyDescent="0.2">
      <c r="A27" s="161">
        <v>3223</v>
      </c>
      <c r="B27" s="145" t="s">
        <v>47</v>
      </c>
      <c r="C27" s="243">
        <v>37563.980000000003</v>
      </c>
      <c r="D27" s="220">
        <v>53090</v>
      </c>
      <c r="E27" s="221">
        <f t="shared" si="0"/>
        <v>141.33220175284939</v>
      </c>
      <c r="F27" s="220">
        <v>75000</v>
      </c>
      <c r="G27" s="221">
        <f t="shared" si="1"/>
        <v>141.26954228668299</v>
      </c>
      <c r="H27" s="220">
        <v>75000</v>
      </c>
      <c r="I27" s="221">
        <f t="shared" si="2"/>
        <v>100</v>
      </c>
      <c r="J27" s="220">
        <v>75000</v>
      </c>
      <c r="K27" s="221">
        <f t="shared" si="3"/>
        <v>100</v>
      </c>
    </row>
    <row r="28" spans="1:11" ht="12.75" customHeight="1" x14ac:dyDescent="0.2">
      <c r="A28" s="161">
        <v>3224</v>
      </c>
      <c r="B28" s="144" t="s">
        <v>8</v>
      </c>
      <c r="C28" s="243">
        <v>1498.11</v>
      </c>
      <c r="D28" s="220">
        <v>2520</v>
      </c>
      <c r="E28" s="221">
        <f t="shared" si="0"/>
        <v>168.21194705328713</v>
      </c>
      <c r="F28" s="220">
        <v>2500</v>
      </c>
      <c r="G28" s="221">
        <f t="shared" si="1"/>
        <v>99.206349206349216</v>
      </c>
      <c r="H28" s="220">
        <v>2500</v>
      </c>
      <c r="I28" s="221">
        <f t="shared" si="2"/>
        <v>100</v>
      </c>
      <c r="J28" s="220">
        <v>2500</v>
      </c>
      <c r="K28" s="221">
        <f t="shared" si="3"/>
        <v>100</v>
      </c>
    </row>
    <row r="29" spans="1:11" ht="12.75" customHeight="1" x14ac:dyDescent="0.2">
      <c r="A29" s="161" t="s">
        <v>9</v>
      </c>
      <c r="B29" s="144" t="s">
        <v>10</v>
      </c>
      <c r="C29" s="243">
        <v>7565.47</v>
      </c>
      <c r="D29" s="220">
        <v>17000</v>
      </c>
      <c r="E29" s="221">
        <f t="shared" si="0"/>
        <v>224.70514059271926</v>
      </c>
      <c r="F29" s="220">
        <v>18450</v>
      </c>
      <c r="G29" s="221">
        <f t="shared" si="1"/>
        <v>108.52941176470587</v>
      </c>
      <c r="H29" s="220">
        <v>18450</v>
      </c>
      <c r="I29" s="221">
        <f t="shared" si="2"/>
        <v>100</v>
      </c>
      <c r="J29" s="220">
        <v>18450</v>
      </c>
      <c r="K29" s="221">
        <f t="shared" si="3"/>
        <v>100</v>
      </c>
    </row>
    <row r="30" spans="1:11" ht="12.75" customHeight="1" x14ac:dyDescent="0.2">
      <c r="A30" s="161">
        <v>3227</v>
      </c>
      <c r="B30" s="145" t="s">
        <v>87</v>
      </c>
      <c r="C30" s="243">
        <v>9934.2999999999993</v>
      </c>
      <c r="D30" s="220">
        <v>13270</v>
      </c>
      <c r="E30" s="221">
        <f t="shared" si="0"/>
        <v>133.5776048639562</v>
      </c>
      <c r="F30" s="220">
        <v>13000</v>
      </c>
      <c r="G30" s="221">
        <f t="shared" si="1"/>
        <v>97.965335342878674</v>
      </c>
      <c r="H30" s="220">
        <v>13000</v>
      </c>
      <c r="I30" s="221">
        <f t="shared" si="2"/>
        <v>100</v>
      </c>
      <c r="J30" s="220">
        <v>13000</v>
      </c>
      <c r="K30" s="221">
        <f t="shared" si="3"/>
        <v>100</v>
      </c>
    </row>
    <row r="31" spans="1:11" ht="12.75" customHeight="1" x14ac:dyDescent="0.2">
      <c r="A31" s="162">
        <v>323</v>
      </c>
      <c r="B31" s="129" t="s">
        <v>11</v>
      </c>
      <c r="C31" s="242">
        <f>SUM(C32:C40)</f>
        <v>3435223.33</v>
      </c>
      <c r="D31" s="231">
        <f t="shared" ref="D31" si="14">SUM(D32:D40)</f>
        <v>4706936</v>
      </c>
      <c r="E31" s="219">
        <f t="shared" ref="E31:E59" si="15">D31/C31*100</f>
        <v>137.01979603171824</v>
      </c>
      <c r="F31" s="231">
        <f t="shared" ref="F31" si="16">SUM(F32:F40)</f>
        <v>5236800</v>
      </c>
      <c r="G31" s="219">
        <f t="shared" si="1"/>
        <v>111.25708953765252</v>
      </c>
      <c r="H31" s="231">
        <f t="shared" ref="H31" si="17">SUM(H32:H40)</f>
        <v>4583300</v>
      </c>
      <c r="I31" s="219">
        <f t="shared" si="2"/>
        <v>87.521005194011607</v>
      </c>
      <c r="J31" s="231">
        <f t="shared" ref="J31" si="18">SUM(J32:J40)</f>
        <v>4611400</v>
      </c>
      <c r="K31" s="219">
        <f t="shared" si="3"/>
        <v>100.61309536796632</v>
      </c>
    </row>
    <row r="32" spans="1:11" ht="12.75" customHeight="1" x14ac:dyDescent="0.2">
      <c r="A32" s="131">
        <v>3231</v>
      </c>
      <c r="B32" s="145" t="s">
        <v>48</v>
      </c>
      <c r="C32" s="243">
        <v>308536.95</v>
      </c>
      <c r="D32" s="220">
        <v>429121</v>
      </c>
      <c r="E32" s="221">
        <f t="shared" si="15"/>
        <v>139.08253128190967</v>
      </c>
      <c r="F32" s="220">
        <v>487100</v>
      </c>
      <c r="G32" s="221">
        <f t="shared" si="1"/>
        <v>113.5111075897008</v>
      </c>
      <c r="H32" s="220">
        <v>480100</v>
      </c>
      <c r="I32" s="221">
        <f t="shared" si="2"/>
        <v>98.562923424348185</v>
      </c>
      <c r="J32" s="220">
        <v>480100</v>
      </c>
      <c r="K32" s="221">
        <f t="shared" si="3"/>
        <v>100</v>
      </c>
    </row>
    <row r="33" spans="1:11" ht="12.75" customHeight="1" x14ac:dyDescent="0.2">
      <c r="A33" s="131">
        <v>3232</v>
      </c>
      <c r="B33" s="144" t="s">
        <v>12</v>
      </c>
      <c r="C33" s="243">
        <v>369355.44</v>
      </c>
      <c r="D33" s="220">
        <v>421230</v>
      </c>
      <c r="E33" s="221">
        <f t="shared" si="15"/>
        <v>114.04461783478807</v>
      </c>
      <c r="F33" s="220">
        <v>480100</v>
      </c>
      <c r="G33" s="221">
        <f t="shared" si="1"/>
        <v>113.97573772048524</v>
      </c>
      <c r="H33" s="220">
        <v>439100</v>
      </c>
      <c r="I33" s="221">
        <f t="shared" si="2"/>
        <v>91.460112476567375</v>
      </c>
      <c r="J33" s="220">
        <v>439100</v>
      </c>
      <c r="K33" s="221">
        <f t="shared" si="3"/>
        <v>100</v>
      </c>
    </row>
    <row r="34" spans="1:11" ht="12.75" customHeight="1" x14ac:dyDescent="0.2">
      <c r="A34" s="131">
        <v>3233</v>
      </c>
      <c r="B34" s="133" t="s">
        <v>49</v>
      </c>
      <c r="C34" s="243">
        <v>438258.68</v>
      </c>
      <c r="D34" s="220">
        <v>530890</v>
      </c>
      <c r="E34" s="221">
        <f t="shared" si="15"/>
        <v>121.1362202797672</v>
      </c>
      <c r="F34" s="220">
        <v>550000</v>
      </c>
      <c r="G34" s="221">
        <f t="shared" si="1"/>
        <v>103.59961573960707</v>
      </c>
      <c r="H34" s="220">
        <v>530000</v>
      </c>
      <c r="I34" s="221">
        <f t="shared" si="2"/>
        <v>96.36363636363636</v>
      </c>
      <c r="J34" s="220">
        <v>500000</v>
      </c>
      <c r="K34" s="221">
        <f t="shared" si="3"/>
        <v>94.339622641509436</v>
      </c>
    </row>
    <row r="35" spans="1:11" ht="12.75" customHeight="1" x14ac:dyDescent="0.2">
      <c r="A35" s="131">
        <v>3234</v>
      </c>
      <c r="B35" s="133" t="s">
        <v>50</v>
      </c>
      <c r="C35" s="243">
        <v>14400.61</v>
      </c>
      <c r="D35" s="220">
        <v>26545</v>
      </c>
      <c r="E35" s="221">
        <f t="shared" si="15"/>
        <v>184.33246924956649</v>
      </c>
      <c r="F35" s="220">
        <v>25000</v>
      </c>
      <c r="G35" s="221">
        <f t="shared" si="1"/>
        <v>94.179694857788661</v>
      </c>
      <c r="H35" s="220">
        <v>25000</v>
      </c>
      <c r="I35" s="221">
        <f t="shared" si="2"/>
        <v>100</v>
      </c>
      <c r="J35" s="220">
        <v>25000</v>
      </c>
      <c r="K35" s="221">
        <f t="shared" si="3"/>
        <v>100</v>
      </c>
    </row>
    <row r="36" spans="1:11" ht="12.75" customHeight="1" x14ac:dyDescent="0.2">
      <c r="A36" s="131">
        <v>3235</v>
      </c>
      <c r="B36" s="133" t="s">
        <v>51</v>
      </c>
      <c r="C36" s="243">
        <v>1303910.72</v>
      </c>
      <c r="D36" s="220">
        <v>2004610</v>
      </c>
      <c r="E36" s="221">
        <f t="shared" si="15"/>
        <v>153.73828662134167</v>
      </c>
      <c r="F36" s="220">
        <v>2059600</v>
      </c>
      <c r="G36" s="221">
        <f t="shared" si="1"/>
        <v>102.74317697706785</v>
      </c>
      <c r="H36" s="220">
        <v>1944600</v>
      </c>
      <c r="I36" s="221">
        <f t="shared" si="2"/>
        <v>94.416391532336377</v>
      </c>
      <c r="J36" s="220">
        <v>2049100</v>
      </c>
      <c r="K36" s="221">
        <f t="shared" si="3"/>
        <v>105.37385580582126</v>
      </c>
    </row>
    <row r="37" spans="1:11" ht="12.75" customHeight="1" x14ac:dyDescent="0.2">
      <c r="A37" s="131">
        <v>3236</v>
      </c>
      <c r="B37" s="133" t="s">
        <v>52</v>
      </c>
      <c r="C37" s="243">
        <v>63986.42</v>
      </c>
      <c r="D37" s="220">
        <v>120000</v>
      </c>
      <c r="E37" s="221">
        <f t="shared" si="15"/>
        <v>187.53979359995449</v>
      </c>
      <c r="F37" s="220">
        <v>145100</v>
      </c>
      <c r="G37" s="221">
        <f t="shared" si="1"/>
        <v>120.91666666666667</v>
      </c>
      <c r="H37" s="220">
        <v>145100</v>
      </c>
      <c r="I37" s="221">
        <f t="shared" si="2"/>
        <v>100</v>
      </c>
      <c r="J37" s="220">
        <v>145100</v>
      </c>
      <c r="K37" s="221">
        <f t="shared" si="3"/>
        <v>100</v>
      </c>
    </row>
    <row r="38" spans="1:11" ht="12.75" customHeight="1" x14ac:dyDescent="0.2">
      <c r="A38" s="131">
        <v>3237</v>
      </c>
      <c r="B38" s="144" t="s">
        <v>13</v>
      </c>
      <c r="C38" s="243">
        <v>370466.66</v>
      </c>
      <c r="D38" s="220">
        <v>380000</v>
      </c>
      <c r="E38" s="221">
        <f t="shared" si="15"/>
        <v>102.57333277979725</v>
      </c>
      <c r="F38" s="220">
        <v>678900</v>
      </c>
      <c r="G38" s="221">
        <f t="shared" si="1"/>
        <v>178.65789473684211</v>
      </c>
      <c r="H38" s="220">
        <v>486400</v>
      </c>
      <c r="I38" s="221">
        <f t="shared" si="2"/>
        <v>71.645308587420828</v>
      </c>
      <c r="J38" s="220">
        <v>460000</v>
      </c>
      <c r="K38" s="221">
        <f t="shared" si="3"/>
        <v>94.57236842105263</v>
      </c>
    </row>
    <row r="39" spans="1:11" ht="12.75" customHeight="1" x14ac:dyDescent="0.2">
      <c r="A39" s="131">
        <v>3238</v>
      </c>
      <c r="B39" s="144" t="s">
        <v>14</v>
      </c>
      <c r="C39" s="243">
        <v>474007.47</v>
      </c>
      <c r="D39" s="220">
        <v>679540</v>
      </c>
      <c r="E39" s="221">
        <f t="shared" si="15"/>
        <v>143.36060990768775</v>
      </c>
      <c r="F39" s="220">
        <v>700000</v>
      </c>
      <c r="G39" s="221">
        <f t="shared" si="1"/>
        <v>103.01086028784177</v>
      </c>
      <c r="H39" s="220">
        <v>422000</v>
      </c>
      <c r="I39" s="221">
        <f t="shared" si="2"/>
        <v>60.285714285714285</v>
      </c>
      <c r="J39" s="220">
        <v>402000</v>
      </c>
      <c r="K39" s="221">
        <f t="shared" si="3"/>
        <v>95.260663507109001</v>
      </c>
    </row>
    <row r="40" spans="1:11" ht="12.75" customHeight="1" x14ac:dyDescent="0.2">
      <c r="A40" s="131">
        <v>3239</v>
      </c>
      <c r="B40" s="144" t="s">
        <v>53</v>
      </c>
      <c r="C40" s="243">
        <v>92300.38</v>
      </c>
      <c r="D40" s="220">
        <v>115000</v>
      </c>
      <c r="E40" s="221">
        <f t="shared" si="15"/>
        <v>124.59320319157949</v>
      </c>
      <c r="F40" s="220">
        <v>111000</v>
      </c>
      <c r="G40" s="221">
        <f t="shared" ref="G40:G90" si="19">F40/D40*100</f>
        <v>96.521739130434781</v>
      </c>
      <c r="H40" s="220">
        <v>111000</v>
      </c>
      <c r="I40" s="221">
        <f t="shared" ref="I40:I59" si="20">H40/F40*100</f>
        <v>100</v>
      </c>
      <c r="J40" s="220">
        <v>111000</v>
      </c>
      <c r="K40" s="221">
        <f t="shared" ref="K40:K59" si="21">J40/H40*100</f>
        <v>100</v>
      </c>
    </row>
    <row r="41" spans="1:11" ht="12.75" customHeight="1" x14ac:dyDescent="0.2">
      <c r="A41" s="128">
        <v>329</v>
      </c>
      <c r="B41" s="135" t="s">
        <v>54</v>
      </c>
      <c r="C41" s="242">
        <f t="shared" ref="C41" si="22">SUM(C42:C48)</f>
        <v>105144.36</v>
      </c>
      <c r="D41" s="231">
        <f t="shared" ref="D41" si="23">SUM(D42:D48)</f>
        <v>178180</v>
      </c>
      <c r="E41" s="219">
        <f t="shared" si="15"/>
        <v>169.46225170803265</v>
      </c>
      <c r="F41" s="231">
        <f t="shared" ref="F41" si="24">SUM(F42:F48)</f>
        <v>162600</v>
      </c>
      <c r="G41" s="219">
        <f t="shared" si="19"/>
        <v>91.256033224828826</v>
      </c>
      <c r="H41" s="231">
        <f t="shared" ref="H41" si="25">SUM(H42:H48)</f>
        <v>162600</v>
      </c>
      <c r="I41" s="219">
        <f t="shared" si="20"/>
        <v>100</v>
      </c>
      <c r="J41" s="231">
        <f t="shared" ref="J41" si="26">SUM(J42:J48)</f>
        <v>162600</v>
      </c>
      <c r="K41" s="219">
        <f t="shared" si="21"/>
        <v>100</v>
      </c>
    </row>
    <row r="42" spans="1:11" ht="12.75" customHeight="1" x14ac:dyDescent="0.2">
      <c r="A42" s="131">
        <v>3291</v>
      </c>
      <c r="B42" s="145" t="s">
        <v>77</v>
      </c>
      <c r="C42" s="243">
        <v>23595.74</v>
      </c>
      <c r="D42" s="220">
        <v>26545</v>
      </c>
      <c r="E42" s="221">
        <f t="shared" si="15"/>
        <v>112.49912060397342</v>
      </c>
      <c r="F42" s="220">
        <v>27000</v>
      </c>
      <c r="G42" s="221">
        <f t="shared" si="19"/>
        <v>101.71407044641177</v>
      </c>
      <c r="H42" s="220">
        <v>27000</v>
      </c>
      <c r="I42" s="221">
        <f t="shared" si="20"/>
        <v>100</v>
      </c>
      <c r="J42" s="220">
        <v>27000</v>
      </c>
      <c r="K42" s="221">
        <f t="shared" si="21"/>
        <v>100</v>
      </c>
    </row>
    <row r="43" spans="1:11" ht="12.75" customHeight="1" x14ac:dyDescent="0.2">
      <c r="A43" s="131">
        <v>3292</v>
      </c>
      <c r="B43" s="145" t="s">
        <v>161</v>
      </c>
      <c r="C43" s="243">
        <v>52441.37</v>
      </c>
      <c r="D43" s="220">
        <v>66030</v>
      </c>
      <c r="E43" s="221">
        <f t="shared" si="15"/>
        <v>125.91204234366874</v>
      </c>
      <c r="F43" s="220">
        <v>53000</v>
      </c>
      <c r="G43" s="221">
        <f t="shared" si="19"/>
        <v>80.266545509616833</v>
      </c>
      <c r="H43" s="220">
        <v>53000</v>
      </c>
      <c r="I43" s="221">
        <f t="shared" si="20"/>
        <v>100</v>
      </c>
      <c r="J43" s="220">
        <v>53000</v>
      </c>
      <c r="K43" s="221">
        <f t="shared" si="21"/>
        <v>100</v>
      </c>
    </row>
    <row r="44" spans="1:11" ht="12.75" customHeight="1" x14ac:dyDescent="0.2">
      <c r="A44" s="131">
        <v>3293</v>
      </c>
      <c r="B44" s="145" t="s">
        <v>56</v>
      </c>
      <c r="C44" s="243">
        <v>13036.01</v>
      </c>
      <c r="D44" s="220">
        <v>23230</v>
      </c>
      <c r="E44" s="221">
        <f t="shared" si="15"/>
        <v>178.19869730078452</v>
      </c>
      <c r="F44" s="220">
        <v>23400</v>
      </c>
      <c r="G44" s="221">
        <f t="shared" si="19"/>
        <v>100.73181231166595</v>
      </c>
      <c r="H44" s="220">
        <v>23400</v>
      </c>
      <c r="I44" s="221">
        <f t="shared" si="20"/>
        <v>100</v>
      </c>
      <c r="J44" s="220">
        <v>23400</v>
      </c>
      <c r="K44" s="221">
        <f t="shared" si="21"/>
        <v>100</v>
      </c>
    </row>
    <row r="45" spans="1:11" ht="12.75" customHeight="1" x14ac:dyDescent="0.2">
      <c r="A45" s="131">
        <v>3294</v>
      </c>
      <c r="B45" s="145" t="s">
        <v>128</v>
      </c>
      <c r="C45" s="243">
        <v>359.91</v>
      </c>
      <c r="D45" s="220">
        <v>2650</v>
      </c>
      <c r="E45" s="221">
        <f t="shared" si="15"/>
        <v>736.2951849073379</v>
      </c>
      <c r="F45" s="220">
        <v>2600</v>
      </c>
      <c r="G45" s="221">
        <f t="shared" si="19"/>
        <v>98.113207547169807</v>
      </c>
      <c r="H45" s="220">
        <v>2600</v>
      </c>
      <c r="I45" s="221">
        <f t="shared" si="20"/>
        <v>100</v>
      </c>
      <c r="J45" s="220">
        <v>2600</v>
      </c>
      <c r="K45" s="221">
        <f t="shared" si="21"/>
        <v>100</v>
      </c>
    </row>
    <row r="46" spans="1:11" ht="12.75" customHeight="1" x14ac:dyDescent="0.2">
      <c r="A46" s="131">
        <v>3295</v>
      </c>
      <c r="B46" s="145" t="s">
        <v>88</v>
      </c>
      <c r="C46" s="243">
        <v>5754.2</v>
      </c>
      <c r="D46" s="220">
        <v>19910</v>
      </c>
      <c r="E46" s="221">
        <f t="shared" si="15"/>
        <v>346.00813318967016</v>
      </c>
      <c r="F46" s="220">
        <v>20000</v>
      </c>
      <c r="G46" s="221">
        <f t="shared" si="19"/>
        <v>100.45203415369161</v>
      </c>
      <c r="H46" s="220">
        <v>20000</v>
      </c>
      <c r="I46" s="221">
        <f t="shared" si="20"/>
        <v>100</v>
      </c>
      <c r="J46" s="220">
        <v>20000</v>
      </c>
      <c r="K46" s="221">
        <f t="shared" si="21"/>
        <v>100</v>
      </c>
    </row>
    <row r="47" spans="1:11" ht="12.75" customHeight="1" x14ac:dyDescent="0.2">
      <c r="A47" s="131">
        <v>3296</v>
      </c>
      <c r="B47" s="145" t="s">
        <v>134</v>
      </c>
      <c r="C47" s="243">
        <v>9155.83</v>
      </c>
      <c r="D47" s="220">
        <v>26545</v>
      </c>
      <c r="E47" s="221">
        <f t="shared" si="15"/>
        <v>289.9245617273366</v>
      </c>
      <c r="F47" s="220">
        <v>30000</v>
      </c>
      <c r="G47" s="221">
        <f t="shared" si="19"/>
        <v>113.01563382934638</v>
      </c>
      <c r="H47" s="220">
        <v>30000</v>
      </c>
      <c r="I47" s="221">
        <f t="shared" si="20"/>
        <v>100</v>
      </c>
      <c r="J47" s="220">
        <v>30000</v>
      </c>
      <c r="K47" s="221">
        <f t="shared" si="21"/>
        <v>100</v>
      </c>
    </row>
    <row r="48" spans="1:11" ht="12.75" customHeight="1" x14ac:dyDescent="0.2">
      <c r="A48" s="131">
        <v>3299</v>
      </c>
      <c r="B48" s="145" t="s">
        <v>54</v>
      </c>
      <c r="C48" s="243">
        <v>801.3</v>
      </c>
      <c r="D48" s="220">
        <v>13270</v>
      </c>
      <c r="E48" s="221" t="s">
        <v>120</v>
      </c>
      <c r="F48" s="220">
        <v>6600</v>
      </c>
      <c r="G48" s="221">
        <f t="shared" si="19"/>
        <v>49.736247174076865</v>
      </c>
      <c r="H48" s="220">
        <v>6600</v>
      </c>
      <c r="I48" s="221">
        <f t="shared" si="20"/>
        <v>100</v>
      </c>
      <c r="J48" s="220">
        <v>6600</v>
      </c>
      <c r="K48" s="221">
        <f t="shared" si="21"/>
        <v>100</v>
      </c>
    </row>
    <row r="49" spans="1:11" ht="12.75" customHeight="1" x14ac:dyDescent="0.2">
      <c r="A49" s="137">
        <v>34</v>
      </c>
      <c r="B49" s="130" t="s">
        <v>15</v>
      </c>
      <c r="C49" s="242">
        <f>C50</f>
        <v>28466.07</v>
      </c>
      <c r="D49" s="231">
        <f>D50</f>
        <v>56720</v>
      </c>
      <c r="E49" s="219">
        <f t="shared" si="15"/>
        <v>199.25476189723415</v>
      </c>
      <c r="F49" s="231">
        <f>F50</f>
        <v>53090</v>
      </c>
      <c r="G49" s="219">
        <f t="shared" si="19"/>
        <v>93.600141043723553</v>
      </c>
      <c r="H49" s="231">
        <f>H50</f>
        <v>53090</v>
      </c>
      <c r="I49" s="219">
        <f t="shared" si="20"/>
        <v>100</v>
      </c>
      <c r="J49" s="231">
        <f>J50</f>
        <v>53090</v>
      </c>
      <c r="K49" s="219">
        <f t="shared" si="21"/>
        <v>100</v>
      </c>
    </row>
    <row r="50" spans="1:11" ht="12.75" customHeight="1" x14ac:dyDescent="0.2">
      <c r="A50" s="137">
        <v>343</v>
      </c>
      <c r="B50" s="135" t="s">
        <v>61</v>
      </c>
      <c r="C50" s="242">
        <f t="shared" ref="C50:D50" si="27">SUM(C51:C53)</f>
        <v>28466.07</v>
      </c>
      <c r="D50" s="231">
        <f t="shared" si="27"/>
        <v>56720</v>
      </c>
      <c r="E50" s="219">
        <f t="shared" si="15"/>
        <v>199.25476189723415</v>
      </c>
      <c r="F50" s="231">
        <f t="shared" ref="F50" si="28">SUM(F51:F53)</f>
        <v>53090</v>
      </c>
      <c r="G50" s="219">
        <f t="shared" si="19"/>
        <v>93.600141043723553</v>
      </c>
      <c r="H50" s="231">
        <f t="shared" ref="H50" si="29">SUM(H51:H53)</f>
        <v>53090</v>
      </c>
      <c r="I50" s="219">
        <f t="shared" si="20"/>
        <v>100</v>
      </c>
      <c r="J50" s="231">
        <f t="shared" ref="J50" si="30">SUM(J51:J53)</f>
        <v>53090</v>
      </c>
      <c r="K50" s="219">
        <f t="shared" si="21"/>
        <v>100</v>
      </c>
    </row>
    <row r="51" spans="1:11" ht="12.75" customHeight="1" x14ac:dyDescent="0.2">
      <c r="A51" s="136">
        <v>3431</v>
      </c>
      <c r="B51" s="140" t="s">
        <v>62</v>
      </c>
      <c r="C51" s="243">
        <v>28061.05</v>
      </c>
      <c r="D51" s="220">
        <v>46450</v>
      </c>
      <c r="E51" s="221">
        <f t="shared" si="15"/>
        <v>165.53193839859875</v>
      </c>
      <c r="F51" s="220">
        <v>46450</v>
      </c>
      <c r="G51" s="221">
        <f t="shared" si="19"/>
        <v>100</v>
      </c>
      <c r="H51" s="220">
        <v>46450</v>
      </c>
      <c r="I51" s="221">
        <f t="shared" si="20"/>
        <v>100</v>
      </c>
      <c r="J51" s="220">
        <v>46450</v>
      </c>
      <c r="K51" s="221">
        <f t="shared" si="21"/>
        <v>100</v>
      </c>
    </row>
    <row r="52" spans="1:11" ht="12.75" customHeight="1" x14ac:dyDescent="0.2">
      <c r="A52" s="136">
        <v>3432</v>
      </c>
      <c r="B52" s="145" t="s">
        <v>98</v>
      </c>
      <c r="C52" s="243">
        <v>0</v>
      </c>
      <c r="D52" s="220">
        <v>270</v>
      </c>
      <c r="E52" s="221" t="s">
        <v>120</v>
      </c>
      <c r="F52" s="220">
        <v>0</v>
      </c>
      <c r="G52" s="221">
        <f t="shared" si="19"/>
        <v>0</v>
      </c>
      <c r="H52" s="220">
        <v>0</v>
      </c>
      <c r="I52" s="221" t="s">
        <v>120</v>
      </c>
      <c r="J52" s="220">
        <v>0</v>
      </c>
      <c r="K52" s="221" t="s">
        <v>120</v>
      </c>
    </row>
    <row r="53" spans="1:11" ht="13.5" customHeight="1" x14ac:dyDescent="0.2">
      <c r="A53" s="136">
        <v>3433</v>
      </c>
      <c r="B53" s="140" t="s">
        <v>73</v>
      </c>
      <c r="C53" s="243">
        <v>405.02</v>
      </c>
      <c r="D53" s="220">
        <v>10000</v>
      </c>
      <c r="E53" s="221" t="s">
        <v>120</v>
      </c>
      <c r="F53" s="220">
        <v>6640</v>
      </c>
      <c r="G53" s="221">
        <f t="shared" si="19"/>
        <v>66.400000000000006</v>
      </c>
      <c r="H53" s="220">
        <v>6640</v>
      </c>
      <c r="I53" s="221">
        <f t="shared" si="20"/>
        <v>100</v>
      </c>
      <c r="J53" s="220">
        <v>6640</v>
      </c>
      <c r="K53" s="221">
        <f t="shared" si="21"/>
        <v>100</v>
      </c>
    </row>
    <row r="54" spans="1:11" ht="13.5" customHeight="1" x14ac:dyDescent="0.2">
      <c r="A54" s="128">
        <v>36</v>
      </c>
      <c r="B54" s="127" t="s">
        <v>130</v>
      </c>
      <c r="C54" s="242">
        <f t="shared" ref="C54:J54" si="31">C55</f>
        <v>0</v>
      </c>
      <c r="D54" s="231">
        <f t="shared" si="31"/>
        <v>0</v>
      </c>
      <c r="E54" s="219" t="s">
        <v>120</v>
      </c>
      <c r="F54" s="231">
        <f t="shared" si="31"/>
        <v>300000</v>
      </c>
      <c r="G54" s="219" t="s">
        <v>120</v>
      </c>
      <c r="H54" s="231">
        <f t="shared" si="31"/>
        <v>100000</v>
      </c>
      <c r="I54" s="219">
        <f t="shared" si="20"/>
        <v>33.333333333333329</v>
      </c>
      <c r="J54" s="231">
        <f t="shared" si="31"/>
        <v>0</v>
      </c>
      <c r="K54" s="219">
        <f t="shared" si="21"/>
        <v>0</v>
      </c>
    </row>
    <row r="55" spans="1:11" ht="13.5" customHeight="1" x14ac:dyDescent="0.2">
      <c r="A55" s="128">
        <v>363</v>
      </c>
      <c r="B55" s="135" t="s">
        <v>90</v>
      </c>
      <c r="C55" s="242">
        <f>C56</f>
        <v>0</v>
      </c>
      <c r="D55" s="231">
        <f>D56</f>
        <v>0</v>
      </c>
      <c r="E55" s="219" t="s">
        <v>120</v>
      </c>
      <c r="F55" s="231">
        <f>F56</f>
        <v>300000</v>
      </c>
      <c r="G55" s="219" t="s">
        <v>120</v>
      </c>
      <c r="H55" s="231">
        <f>H56</f>
        <v>100000</v>
      </c>
      <c r="I55" s="219">
        <f t="shared" si="20"/>
        <v>33.333333333333329</v>
      </c>
      <c r="J55" s="231">
        <f>J56</f>
        <v>0</v>
      </c>
      <c r="K55" s="219">
        <f t="shared" si="21"/>
        <v>0</v>
      </c>
    </row>
    <row r="56" spans="1:11" ht="13.5" customHeight="1" x14ac:dyDescent="0.2">
      <c r="A56" s="131">
        <v>3631</v>
      </c>
      <c r="B56" s="145" t="s">
        <v>108</v>
      </c>
      <c r="C56" s="243">
        <v>0</v>
      </c>
      <c r="D56" s="220">
        <v>0</v>
      </c>
      <c r="E56" s="221" t="s">
        <v>120</v>
      </c>
      <c r="F56" s="220">
        <v>300000</v>
      </c>
      <c r="G56" s="221" t="s">
        <v>120</v>
      </c>
      <c r="H56" s="220">
        <v>100000</v>
      </c>
      <c r="I56" s="221">
        <f t="shared" si="20"/>
        <v>33.333333333333329</v>
      </c>
      <c r="J56" s="220">
        <v>0</v>
      </c>
      <c r="K56" s="221">
        <f t="shared" si="21"/>
        <v>0</v>
      </c>
    </row>
    <row r="57" spans="1:11" s="160" customFormat="1" ht="13.5" customHeight="1" x14ac:dyDescent="0.2">
      <c r="A57" s="132">
        <v>37</v>
      </c>
      <c r="B57" s="163" t="s">
        <v>105</v>
      </c>
      <c r="C57" s="244">
        <f>C58</f>
        <v>5105.18</v>
      </c>
      <c r="D57" s="149">
        <f>D58</f>
        <v>33180</v>
      </c>
      <c r="E57" s="219">
        <f t="shared" si="15"/>
        <v>649.92811223110641</v>
      </c>
      <c r="F57" s="149">
        <f>F58</f>
        <v>34000</v>
      </c>
      <c r="G57" s="150">
        <f t="shared" si="19"/>
        <v>102.47136829415311</v>
      </c>
      <c r="H57" s="149">
        <f>H58</f>
        <v>34000</v>
      </c>
      <c r="I57" s="150">
        <f t="shared" si="20"/>
        <v>100</v>
      </c>
      <c r="J57" s="149">
        <f>J58</f>
        <v>34000</v>
      </c>
      <c r="K57" s="150">
        <f t="shared" si="21"/>
        <v>100</v>
      </c>
    </row>
    <row r="58" spans="1:11" s="160" customFormat="1" ht="12.75" customHeight="1" x14ac:dyDescent="0.2">
      <c r="A58" s="128">
        <v>372</v>
      </c>
      <c r="B58" s="135" t="s">
        <v>106</v>
      </c>
      <c r="C58" s="242">
        <f t="shared" ref="C58:J58" si="32">C59</f>
        <v>5105.18</v>
      </c>
      <c r="D58" s="231">
        <f t="shared" si="32"/>
        <v>33180</v>
      </c>
      <c r="E58" s="219">
        <f t="shared" si="15"/>
        <v>649.92811223110641</v>
      </c>
      <c r="F58" s="231">
        <f t="shared" si="32"/>
        <v>34000</v>
      </c>
      <c r="G58" s="219">
        <f t="shared" si="19"/>
        <v>102.47136829415311</v>
      </c>
      <c r="H58" s="231">
        <f t="shared" si="32"/>
        <v>34000</v>
      </c>
      <c r="I58" s="219">
        <f t="shared" si="20"/>
        <v>100</v>
      </c>
      <c r="J58" s="231">
        <f t="shared" si="32"/>
        <v>34000</v>
      </c>
      <c r="K58" s="219">
        <f t="shared" si="21"/>
        <v>100</v>
      </c>
    </row>
    <row r="59" spans="1:11" ht="12.75" customHeight="1" x14ac:dyDescent="0.2">
      <c r="A59" s="136">
        <v>3721</v>
      </c>
      <c r="B59" s="145" t="s">
        <v>107</v>
      </c>
      <c r="C59" s="243">
        <v>5105.18</v>
      </c>
      <c r="D59" s="220">
        <v>33180</v>
      </c>
      <c r="E59" s="221">
        <f t="shared" si="15"/>
        <v>649.92811223110641</v>
      </c>
      <c r="F59" s="220">
        <v>34000</v>
      </c>
      <c r="G59" s="221">
        <f t="shared" si="19"/>
        <v>102.47136829415311</v>
      </c>
      <c r="H59" s="220">
        <v>34000</v>
      </c>
      <c r="I59" s="221">
        <f t="shared" si="20"/>
        <v>100</v>
      </c>
      <c r="J59" s="220">
        <v>34000</v>
      </c>
      <c r="K59" s="221">
        <f t="shared" si="21"/>
        <v>100</v>
      </c>
    </row>
    <row r="60" spans="1:11" ht="12.75" customHeight="1" x14ac:dyDescent="0.2">
      <c r="A60" s="136"/>
      <c r="B60" s="164"/>
      <c r="C60" s="245"/>
      <c r="D60" s="152"/>
      <c r="E60" s="153"/>
      <c r="F60" s="152"/>
      <c r="G60" s="153"/>
      <c r="H60" s="152"/>
      <c r="I60" s="153"/>
      <c r="J60" s="152"/>
      <c r="K60" s="153"/>
    </row>
    <row r="61" spans="1:11" ht="25.5" x14ac:dyDescent="0.2">
      <c r="A61" s="126" t="s">
        <v>188</v>
      </c>
      <c r="B61" s="139" t="s">
        <v>143</v>
      </c>
      <c r="C61" s="242">
        <f>C62+C86</f>
        <v>2703393.22</v>
      </c>
      <c r="D61" s="231">
        <f>D62+D86</f>
        <v>4162765</v>
      </c>
      <c r="E61" s="219">
        <f>D61/C61*100</f>
        <v>153.98296367703398</v>
      </c>
      <c r="F61" s="231">
        <f>F62+F86</f>
        <v>0</v>
      </c>
      <c r="G61" s="219">
        <f t="shared" si="19"/>
        <v>0</v>
      </c>
      <c r="H61" s="231">
        <f>H62+H86</f>
        <v>0</v>
      </c>
      <c r="I61" s="219" t="s">
        <v>120</v>
      </c>
      <c r="J61" s="231">
        <f>J62+J86</f>
        <v>0</v>
      </c>
      <c r="K61" s="219" t="s">
        <v>120</v>
      </c>
    </row>
    <row r="62" spans="1:11" x14ac:dyDescent="0.2">
      <c r="A62" s="137">
        <v>3</v>
      </c>
      <c r="B62" s="129" t="s">
        <v>37</v>
      </c>
      <c r="C62" s="242">
        <f>C63+C72</f>
        <v>2701030.75</v>
      </c>
      <c r="D62" s="231">
        <f>D63+D72</f>
        <v>4082660</v>
      </c>
      <c r="E62" s="219">
        <f>D62/C62*100</f>
        <v>151.15192598233099</v>
      </c>
      <c r="F62" s="231">
        <f>F63+F72</f>
        <v>0</v>
      </c>
      <c r="G62" s="219">
        <f t="shared" si="19"/>
        <v>0</v>
      </c>
      <c r="H62" s="231">
        <f>H63+H72</f>
        <v>0</v>
      </c>
      <c r="I62" s="219" t="s">
        <v>120</v>
      </c>
      <c r="J62" s="231">
        <f>J63+J72</f>
        <v>0</v>
      </c>
      <c r="K62" s="219" t="s">
        <v>120</v>
      </c>
    </row>
    <row r="63" spans="1:11" x14ac:dyDescent="0.2">
      <c r="A63" s="137">
        <v>31</v>
      </c>
      <c r="B63" s="135" t="s">
        <v>38</v>
      </c>
      <c r="C63" s="242">
        <f>C64+C68+C70</f>
        <v>2206229.27</v>
      </c>
      <c r="D63" s="231">
        <f>D64+D68+D70</f>
        <v>3149440</v>
      </c>
      <c r="E63" s="219">
        <f>D63/C63*100</f>
        <v>142.75216283391981</v>
      </c>
      <c r="F63" s="231">
        <f>F64+F68+F70</f>
        <v>0</v>
      </c>
      <c r="G63" s="219">
        <f t="shared" si="19"/>
        <v>0</v>
      </c>
      <c r="H63" s="231">
        <f>H64+H68+H70</f>
        <v>0</v>
      </c>
      <c r="I63" s="219" t="s">
        <v>120</v>
      </c>
      <c r="J63" s="231">
        <f>J64+J68+J70</f>
        <v>0</v>
      </c>
      <c r="K63" s="219" t="s">
        <v>120</v>
      </c>
    </row>
    <row r="64" spans="1:11" x14ac:dyDescent="0.2">
      <c r="A64" s="137">
        <v>311</v>
      </c>
      <c r="B64" s="135" t="s">
        <v>85</v>
      </c>
      <c r="C64" s="242">
        <f>C65+C66+C67</f>
        <v>1779802.95</v>
      </c>
      <c r="D64" s="231">
        <f>D65+D66+D67</f>
        <v>2561000</v>
      </c>
      <c r="E64" s="219">
        <f>D64/C64*100</f>
        <v>143.89233369907609</v>
      </c>
      <c r="F64" s="231">
        <f>F65+F66+F67</f>
        <v>0</v>
      </c>
      <c r="G64" s="219">
        <f t="shared" si="19"/>
        <v>0</v>
      </c>
      <c r="H64" s="231">
        <f>H65+H66+H67</f>
        <v>0</v>
      </c>
      <c r="I64" s="219" t="s">
        <v>120</v>
      </c>
      <c r="J64" s="231">
        <f>J65+J66+J67</f>
        <v>0</v>
      </c>
      <c r="K64" s="219" t="s">
        <v>120</v>
      </c>
    </row>
    <row r="65" spans="1:11" x14ac:dyDescent="0.2">
      <c r="A65" s="131">
        <v>3111</v>
      </c>
      <c r="B65" s="145" t="s">
        <v>39</v>
      </c>
      <c r="C65" s="243">
        <v>1779176.77</v>
      </c>
      <c r="D65" s="220">
        <v>2500000</v>
      </c>
      <c r="E65" s="221">
        <f>D65/C65*100</f>
        <v>140.51442454478541</v>
      </c>
      <c r="F65" s="220">
        <v>0</v>
      </c>
      <c r="G65" s="221">
        <f t="shared" si="19"/>
        <v>0</v>
      </c>
      <c r="H65" s="220">
        <v>0</v>
      </c>
      <c r="I65" s="221" t="s">
        <v>120</v>
      </c>
      <c r="J65" s="220">
        <v>0</v>
      </c>
      <c r="K65" s="221" t="s">
        <v>120</v>
      </c>
    </row>
    <row r="66" spans="1:11" x14ac:dyDescent="0.2">
      <c r="A66" s="131">
        <v>3112</v>
      </c>
      <c r="B66" s="145" t="s">
        <v>133</v>
      </c>
      <c r="C66" s="243">
        <v>0</v>
      </c>
      <c r="D66" s="220">
        <v>1000</v>
      </c>
      <c r="E66" s="221" t="s">
        <v>120</v>
      </c>
      <c r="F66" s="220">
        <v>0</v>
      </c>
      <c r="G66" s="221">
        <f t="shared" si="19"/>
        <v>0</v>
      </c>
      <c r="H66" s="220">
        <v>0</v>
      </c>
      <c r="I66" s="221" t="s">
        <v>120</v>
      </c>
      <c r="J66" s="220">
        <v>0</v>
      </c>
      <c r="K66" s="221" t="s">
        <v>120</v>
      </c>
    </row>
    <row r="67" spans="1:11" x14ac:dyDescent="0.2">
      <c r="A67" s="131">
        <v>3113</v>
      </c>
      <c r="B67" s="145" t="s">
        <v>40</v>
      </c>
      <c r="C67" s="243">
        <v>626.17999999999995</v>
      </c>
      <c r="D67" s="220">
        <v>60000</v>
      </c>
      <c r="E67" s="221">
        <f t="shared" ref="E67:E79" si="33">D67/C67*100</f>
        <v>9581.9093551375008</v>
      </c>
      <c r="F67" s="220">
        <v>0</v>
      </c>
      <c r="G67" s="221">
        <f t="shared" si="19"/>
        <v>0</v>
      </c>
      <c r="H67" s="220">
        <v>0</v>
      </c>
      <c r="I67" s="221" t="s">
        <v>120</v>
      </c>
      <c r="J67" s="220">
        <v>0</v>
      </c>
      <c r="K67" s="221" t="s">
        <v>120</v>
      </c>
    </row>
    <row r="68" spans="1:11" s="160" customFormat="1" x14ac:dyDescent="0.2">
      <c r="A68" s="137">
        <v>312</v>
      </c>
      <c r="B68" s="135" t="s">
        <v>41</v>
      </c>
      <c r="C68" s="242">
        <f>C69</f>
        <v>145945.60000000001</v>
      </c>
      <c r="D68" s="231">
        <f>D69</f>
        <v>175940</v>
      </c>
      <c r="E68" s="219">
        <f t="shared" si="33"/>
        <v>120.55176723381862</v>
      </c>
      <c r="F68" s="231">
        <f>F69</f>
        <v>0</v>
      </c>
      <c r="G68" s="219">
        <f t="shared" si="19"/>
        <v>0</v>
      </c>
      <c r="H68" s="231">
        <f>H69</f>
        <v>0</v>
      </c>
      <c r="I68" s="219" t="s">
        <v>120</v>
      </c>
      <c r="J68" s="231">
        <f>J69</f>
        <v>0</v>
      </c>
      <c r="K68" s="219" t="s">
        <v>120</v>
      </c>
    </row>
    <row r="69" spans="1:11" x14ac:dyDescent="0.2">
      <c r="A69" s="131">
        <v>3121</v>
      </c>
      <c r="B69" s="145" t="s">
        <v>41</v>
      </c>
      <c r="C69" s="243">
        <v>145945.60000000001</v>
      </c>
      <c r="D69" s="220">
        <v>175940</v>
      </c>
      <c r="E69" s="221">
        <f t="shared" si="33"/>
        <v>120.55176723381862</v>
      </c>
      <c r="F69" s="220">
        <v>0</v>
      </c>
      <c r="G69" s="221">
        <f t="shared" si="19"/>
        <v>0</v>
      </c>
      <c r="H69" s="220">
        <v>0</v>
      </c>
      <c r="I69" s="221" t="s">
        <v>120</v>
      </c>
      <c r="J69" s="220">
        <v>0</v>
      </c>
      <c r="K69" s="221" t="s">
        <v>120</v>
      </c>
    </row>
    <row r="70" spans="1:11" x14ac:dyDescent="0.2">
      <c r="A70" s="137">
        <v>313</v>
      </c>
      <c r="B70" s="135" t="s">
        <v>42</v>
      </c>
      <c r="C70" s="242">
        <f>C71</f>
        <v>280480.71999999997</v>
      </c>
      <c r="D70" s="231">
        <f>D71</f>
        <v>412500</v>
      </c>
      <c r="E70" s="219">
        <f t="shared" si="33"/>
        <v>147.06893222464632</v>
      </c>
      <c r="F70" s="231">
        <f>F71</f>
        <v>0</v>
      </c>
      <c r="G70" s="219">
        <f t="shared" si="19"/>
        <v>0</v>
      </c>
      <c r="H70" s="231">
        <f>H71</f>
        <v>0</v>
      </c>
      <c r="I70" s="219" t="s">
        <v>120</v>
      </c>
      <c r="J70" s="231">
        <f>J71</f>
        <v>0</v>
      </c>
      <c r="K70" s="219" t="s">
        <v>120</v>
      </c>
    </row>
    <row r="71" spans="1:11" x14ac:dyDescent="0.2">
      <c r="A71" s="131">
        <v>3132</v>
      </c>
      <c r="B71" s="145" t="s">
        <v>142</v>
      </c>
      <c r="C71" s="243">
        <v>280480.71999999997</v>
      </c>
      <c r="D71" s="220">
        <v>412500</v>
      </c>
      <c r="E71" s="221">
        <f t="shared" si="33"/>
        <v>147.06893222464632</v>
      </c>
      <c r="F71" s="220">
        <v>0</v>
      </c>
      <c r="G71" s="221">
        <f t="shared" si="19"/>
        <v>0</v>
      </c>
      <c r="H71" s="220">
        <v>0</v>
      </c>
      <c r="I71" s="221" t="s">
        <v>120</v>
      </c>
      <c r="J71" s="220">
        <v>0</v>
      </c>
      <c r="K71" s="221" t="s">
        <v>120</v>
      </c>
    </row>
    <row r="72" spans="1:11" x14ac:dyDescent="0.2">
      <c r="A72" s="137">
        <v>32</v>
      </c>
      <c r="B72" s="130" t="s">
        <v>3</v>
      </c>
      <c r="C72" s="242">
        <f>C73+C77+C80</f>
        <v>494801.48</v>
      </c>
      <c r="D72" s="231">
        <f>D73+D77+D80</f>
        <v>933220</v>
      </c>
      <c r="E72" s="219">
        <f t="shared" si="33"/>
        <v>188.60493303294081</v>
      </c>
      <c r="F72" s="231">
        <f>F73+F77+F80</f>
        <v>0</v>
      </c>
      <c r="G72" s="219">
        <f t="shared" si="19"/>
        <v>0</v>
      </c>
      <c r="H72" s="231">
        <f>H73+H77+H80</f>
        <v>0</v>
      </c>
      <c r="I72" s="219" t="s">
        <v>120</v>
      </c>
      <c r="J72" s="231">
        <f>J73+J77+J80</f>
        <v>0</v>
      </c>
      <c r="K72" s="219" t="s">
        <v>120</v>
      </c>
    </row>
    <row r="73" spans="1:11" x14ac:dyDescent="0.2">
      <c r="A73" s="137">
        <v>321</v>
      </c>
      <c r="B73" s="130" t="s">
        <v>7</v>
      </c>
      <c r="C73" s="242">
        <f>C74+C75+C76</f>
        <v>157424.51</v>
      </c>
      <c r="D73" s="231">
        <f>D74+D75+D76</f>
        <v>147000</v>
      </c>
      <c r="E73" s="219">
        <f t="shared" si="33"/>
        <v>93.378089599897748</v>
      </c>
      <c r="F73" s="231">
        <f>F74+F75+F76</f>
        <v>0</v>
      </c>
      <c r="G73" s="219">
        <f t="shared" si="19"/>
        <v>0</v>
      </c>
      <c r="H73" s="231">
        <f>H74+H75+H76</f>
        <v>0</v>
      </c>
      <c r="I73" s="219" t="s">
        <v>120</v>
      </c>
      <c r="J73" s="231">
        <f>J74+J75+J76</f>
        <v>0</v>
      </c>
      <c r="K73" s="219" t="s">
        <v>120</v>
      </c>
    </row>
    <row r="74" spans="1:11" x14ac:dyDescent="0.2">
      <c r="A74" s="131">
        <v>3211</v>
      </c>
      <c r="B74" s="133" t="s">
        <v>43</v>
      </c>
      <c r="C74" s="243">
        <v>40074.5</v>
      </c>
      <c r="D74" s="220">
        <v>35000</v>
      </c>
      <c r="E74" s="221">
        <f t="shared" si="33"/>
        <v>87.337334215024526</v>
      </c>
      <c r="F74" s="220">
        <v>0</v>
      </c>
      <c r="G74" s="221">
        <f t="shared" si="19"/>
        <v>0</v>
      </c>
      <c r="H74" s="220">
        <v>0</v>
      </c>
      <c r="I74" s="221" t="s">
        <v>120</v>
      </c>
      <c r="J74" s="220">
        <v>0</v>
      </c>
      <c r="K74" s="221" t="s">
        <v>120</v>
      </c>
    </row>
    <row r="75" spans="1:11" x14ac:dyDescent="0.2">
      <c r="A75" s="131">
        <v>3212</v>
      </c>
      <c r="B75" s="133" t="s">
        <v>44</v>
      </c>
      <c r="C75" s="243">
        <v>71677.570000000007</v>
      </c>
      <c r="D75" s="220">
        <v>77000</v>
      </c>
      <c r="E75" s="221">
        <f t="shared" si="33"/>
        <v>107.42551679695613</v>
      </c>
      <c r="F75" s="220">
        <v>0</v>
      </c>
      <c r="G75" s="221">
        <f t="shared" si="19"/>
        <v>0</v>
      </c>
      <c r="H75" s="220">
        <v>0</v>
      </c>
      <c r="I75" s="221" t="s">
        <v>120</v>
      </c>
      <c r="J75" s="220">
        <v>0</v>
      </c>
      <c r="K75" s="221" t="s">
        <v>120</v>
      </c>
    </row>
    <row r="76" spans="1:11" x14ac:dyDescent="0.2">
      <c r="A76" s="161" t="s">
        <v>5</v>
      </c>
      <c r="B76" s="133" t="s">
        <v>6</v>
      </c>
      <c r="C76" s="243">
        <v>45672.44</v>
      </c>
      <c r="D76" s="220">
        <v>35000</v>
      </c>
      <c r="E76" s="221">
        <f t="shared" si="33"/>
        <v>76.632647609805829</v>
      </c>
      <c r="F76" s="220">
        <v>0</v>
      </c>
      <c r="G76" s="221">
        <f t="shared" si="19"/>
        <v>0</v>
      </c>
      <c r="H76" s="220">
        <v>0</v>
      </c>
      <c r="I76" s="221" t="s">
        <v>120</v>
      </c>
      <c r="J76" s="220">
        <v>0</v>
      </c>
      <c r="K76" s="221" t="s">
        <v>120</v>
      </c>
    </row>
    <row r="77" spans="1:11" x14ac:dyDescent="0.2">
      <c r="A77" s="162">
        <v>322</v>
      </c>
      <c r="B77" s="129" t="s">
        <v>45</v>
      </c>
      <c r="C77" s="242">
        <f>C78+C79</f>
        <v>6396.4400000000005</v>
      </c>
      <c r="D77" s="231">
        <f>D78+D79</f>
        <v>8275</v>
      </c>
      <c r="E77" s="219">
        <f t="shared" si="33"/>
        <v>129.36883641525597</v>
      </c>
      <c r="F77" s="231">
        <f>F78+F79</f>
        <v>0</v>
      </c>
      <c r="G77" s="219">
        <f t="shared" si="19"/>
        <v>0</v>
      </c>
      <c r="H77" s="231">
        <f>H78+H79</f>
        <v>0</v>
      </c>
      <c r="I77" s="219" t="s">
        <v>120</v>
      </c>
      <c r="J77" s="231">
        <f>J78+J79</f>
        <v>0</v>
      </c>
      <c r="K77" s="219" t="s">
        <v>120</v>
      </c>
    </row>
    <row r="78" spans="1:11" x14ac:dyDescent="0.2">
      <c r="A78" s="161">
        <v>3221</v>
      </c>
      <c r="B78" s="144" t="s">
        <v>46</v>
      </c>
      <c r="C78" s="243">
        <v>984.13</v>
      </c>
      <c r="D78" s="220">
        <v>985</v>
      </c>
      <c r="E78" s="221">
        <f t="shared" si="33"/>
        <v>100.08840295489416</v>
      </c>
      <c r="F78" s="220">
        <v>0</v>
      </c>
      <c r="G78" s="221">
        <f t="shared" si="19"/>
        <v>0</v>
      </c>
      <c r="H78" s="220">
        <v>0</v>
      </c>
      <c r="I78" s="221" t="s">
        <v>120</v>
      </c>
      <c r="J78" s="220">
        <v>0</v>
      </c>
      <c r="K78" s="221" t="s">
        <v>120</v>
      </c>
    </row>
    <row r="79" spans="1:11" x14ac:dyDescent="0.2">
      <c r="A79" s="161">
        <v>3223</v>
      </c>
      <c r="B79" s="144" t="s">
        <v>47</v>
      </c>
      <c r="C79" s="243">
        <v>5412.31</v>
      </c>
      <c r="D79" s="220">
        <v>7290</v>
      </c>
      <c r="E79" s="221">
        <f t="shared" si="33"/>
        <v>134.69294996036811</v>
      </c>
      <c r="F79" s="220">
        <v>0</v>
      </c>
      <c r="G79" s="221">
        <f t="shared" si="19"/>
        <v>0</v>
      </c>
      <c r="H79" s="220">
        <v>0</v>
      </c>
      <c r="I79" s="221" t="s">
        <v>120</v>
      </c>
      <c r="J79" s="220">
        <v>0</v>
      </c>
      <c r="K79" s="221" t="s">
        <v>120</v>
      </c>
    </row>
    <row r="80" spans="1:11" x14ac:dyDescent="0.2">
      <c r="A80" s="137">
        <v>323</v>
      </c>
      <c r="B80" s="129" t="s">
        <v>11</v>
      </c>
      <c r="C80" s="242">
        <f>SUM(C81:C85)</f>
        <v>330980.52999999997</v>
      </c>
      <c r="D80" s="231">
        <f>SUM(D81:D85)</f>
        <v>777945</v>
      </c>
      <c r="E80" s="219">
        <f>D80/C80*100</f>
        <v>235.0425265196113</v>
      </c>
      <c r="F80" s="231">
        <f>SUM(F81:F85)</f>
        <v>0</v>
      </c>
      <c r="G80" s="219">
        <f t="shared" si="19"/>
        <v>0</v>
      </c>
      <c r="H80" s="231">
        <f>SUM(H81:H85)</f>
        <v>0</v>
      </c>
      <c r="I80" s="219" t="s">
        <v>120</v>
      </c>
      <c r="J80" s="231">
        <f>SUM(J81:J85)</f>
        <v>0</v>
      </c>
      <c r="K80" s="219" t="s">
        <v>120</v>
      </c>
    </row>
    <row r="81" spans="1:11" x14ac:dyDescent="0.2">
      <c r="A81" s="79">
        <v>3231</v>
      </c>
      <c r="B81" s="79" t="s">
        <v>48</v>
      </c>
      <c r="C81" s="243">
        <v>19.91</v>
      </c>
      <c r="D81" s="220">
        <v>1060</v>
      </c>
      <c r="E81" s="221" t="s">
        <v>120</v>
      </c>
      <c r="F81" s="220">
        <v>0</v>
      </c>
      <c r="G81" s="221">
        <f t="shared" si="19"/>
        <v>0</v>
      </c>
      <c r="H81" s="220">
        <v>0</v>
      </c>
      <c r="I81" s="221" t="s">
        <v>120</v>
      </c>
      <c r="J81" s="220">
        <v>0</v>
      </c>
      <c r="K81" s="221" t="s">
        <v>120</v>
      </c>
    </row>
    <row r="82" spans="1:11" x14ac:dyDescent="0.2">
      <c r="A82" s="131">
        <v>3233</v>
      </c>
      <c r="B82" s="133" t="s">
        <v>49</v>
      </c>
      <c r="C82" s="243">
        <v>17186.939999999999</v>
      </c>
      <c r="D82" s="220">
        <v>44015</v>
      </c>
      <c r="E82" s="221">
        <f>D82/C82*100</f>
        <v>256.09561678809609</v>
      </c>
      <c r="F82" s="220">
        <v>0</v>
      </c>
      <c r="G82" s="221">
        <f t="shared" si="19"/>
        <v>0</v>
      </c>
      <c r="H82" s="220">
        <v>0</v>
      </c>
      <c r="I82" s="221" t="s">
        <v>120</v>
      </c>
      <c r="J82" s="220">
        <v>0</v>
      </c>
      <c r="K82" s="221" t="s">
        <v>120</v>
      </c>
    </row>
    <row r="83" spans="1:11" x14ac:dyDescent="0.2">
      <c r="A83" s="131">
        <v>3235</v>
      </c>
      <c r="B83" s="133" t="s">
        <v>51</v>
      </c>
      <c r="C83" s="243">
        <v>312570.34999999998</v>
      </c>
      <c r="D83" s="220">
        <v>331810</v>
      </c>
      <c r="E83" s="221">
        <f>D83/C83*100</f>
        <v>106.15530231834209</v>
      </c>
      <c r="F83" s="220">
        <v>0</v>
      </c>
      <c r="G83" s="221">
        <f t="shared" si="19"/>
        <v>0</v>
      </c>
      <c r="H83" s="220">
        <v>0</v>
      </c>
      <c r="I83" s="221" t="s">
        <v>120</v>
      </c>
      <c r="J83" s="220">
        <v>0</v>
      </c>
      <c r="K83" s="221" t="s">
        <v>120</v>
      </c>
    </row>
    <row r="84" spans="1:11" x14ac:dyDescent="0.2">
      <c r="A84" s="131">
        <v>3237</v>
      </c>
      <c r="B84" s="134" t="s">
        <v>13</v>
      </c>
      <c r="C84" s="243">
        <v>1036.9000000000001</v>
      </c>
      <c r="D84" s="220">
        <v>400000</v>
      </c>
      <c r="E84" s="221" t="s">
        <v>120</v>
      </c>
      <c r="F84" s="220">
        <v>0</v>
      </c>
      <c r="G84" s="221">
        <f t="shared" si="19"/>
        <v>0</v>
      </c>
      <c r="H84" s="220">
        <v>0</v>
      </c>
      <c r="I84" s="221" t="s">
        <v>120</v>
      </c>
      <c r="J84" s="220">
        <v>0</v>
      </c>
      <c r="K84" s="221" t="s">
        <v>120</v>
      </c>
    </row>
    <row r="85" spans="1:11" x14ac:dyDescent="0.2">
      <c r="A85" s="131">
        <v>3239</v>
      </c>
      <c r="B85" s="134" t="s">
        <v>53</v>
      </c>
      <c r="C85" s="243">
        <v>166.43</v>
      </c>
      <c r="D85" s="220">
        <v>1060</v>
      </c>
      <c r="E85" s="221">
        <f>D85/C85*100</f>
        <v>636.90440425404074</v>
      </c>
      <c r="F85" s="220">
        <v>0</v>
      </c>
      <c r="G85" s="221">
        <f t="shared" si="19"/>
        <v>0</v>
      </c>
      <c r="H85" s="220">
        <v>0</v>
      </c>
      <c r="I85" s="221" t="s">
        <v>120</v>
      </c>
      <c r="J85" s="220">
        <v>0</v>
      </c>
      <c r="K85" s="221" t="s">
        <v>120</v>
      </c>
    </row>
    <row r="86" spans="1:11" ht="12.75" customHeight="1" x14ac:dyDescent="0.2">
      <c r="A86" s="137">
        <v>4</v>
      </c>
      <c r="B86" s="129" t="s">
        <v>58</v>
      </c>
      <c r="C86" s="242">
        <f t="shared" ref="C86:J86" si="34">C87</f>
        <v>2362.4699999999998</v>
      </c>
      <c r="D86" s="231">
        <f t="shared" si="34"/>
        <v>80105</v>
      </c>
      <c r="E86" s="219" t="s">
        <v>120</v>
      </c>
      <c r="F86" s="231">
        <f t="shared" si="34"/>
        <v>0</v>
      </c>
      <c r="G86" s="219">
        <f t="shared" si="19"/>
        <v>0</v>
      </c>
      <c r="H86" s="231">
        <f t="shared" si="34"/>
        <v>0</v>
      </c>
      <c r="I86" s="219" t="s">
        <v>120</v>
      </c>
      <c r="J86" s="231">
        <f t="shared" si="34"/>
        <v>0</v>
      </c>
      <c r="K86" s="219" t="s">
        <v>120</v>
      </c>
    </row>
    <row r="87" spans="1:11" ht="12.75" customHeight="1" x14ac:dyDescent="0.2">
      <c r="A87" s="137">
        <v>42</v>
      </c>
      <c r="B87" s="129" t="s">
        <v>20</v>
      </c>
      <c r="C87" s="242">
        <f>C88</f>
        <v>2362.4699999999998</v>
      </c>
      <c r="D87" s="231">
        <f>D88</f>
        <v>80105</v>
      </c>
      <c r="E87" s="219" t="s">
        <v>120</v>
      </c>
      <c r="F87" s="231">
        <f>F88</f>
        <v>0</v>
      </c>
      <c r="G87" s="219">
        <f t="shared" si="19"/>
        <v>0</v>
      </c>
      <c r="H87" s="231">
        <f>H88</f>
        <v>0</v>
      </c>
      <c r="I87" s="219" t="s">
        <v>120</v>
      </c>
      <c r="J87" s="231">
        <f>J88</f>
        <v>0</v>
      </c>
      <c r="K87" s="219" t="s">
        <v>120</v>
      </c>
    </row>
    <row r="88" spans="1:11" ht="12.75" customHeight="1" x14ac:dyDescent="0.2">
      <c r="A88" s="137">
        <v>422</v>
      </c>
      <c r="B88" s="130" t="s">
        <v>25</v>
      </c>
      <c r="C88" s="242">
        <f>C89+C90</f>
        <v>2362.4699999999998</v>
      </c>
      <c r="D88" s="231">
        <f>D89+D90</f>
        <v>80105</v>
      </c>
      <c r="E88" s="219" t="s">
        <v>120</v>
      </c>
      <c r="F88" s="231">
        <f>F89+F90</f>
        <v>0</v>
      </c>
      <c r="G88" s="219">
        <f t="shared" si="19"/>
        <v>0</v>
      </c>
      <c r="H88" s="231">
        <f>H89+H90</f>
        <v>0</v>
      </c>
      <c r="I88" s="219" t="s">
        <v>120</v>
      </c>
      <c r="J88" s="231">
        <f>J89+J90</f>
        <v>0</v>
      </c>
      <c r="K88" s="219" t="s">
        <v>120</v>
      </c>
    </row>
    <row r="89" spans="1:11" ht="12.75" customHeight="1" x14ac:dyDescent="0.2">
      <c r="A89" s="165" t="s">
        <v>21</v>
      </c>
      <c r="B89" s="194" t="s">
        <v>22</v>
      </c>
      <c r="C89" s="243">
        <v>0</v>
      </c>
      <c r="D89" s="220">
        <v>79640</v>
      </c>
      <c r="E89" s="221" t="s">
        <v>120</v>
      </c>
      <c r="F89" s="220">
        <v>0</v>
      </c>
      <c r="G89" s="221">
        <f t="shared" si="19"/>
        <v>0</v>
      </c>
      <c r="H89" s="220">
        <v>0</v>
      </c>
      <c r="I89" s="221" t="s">
        <v>120</v>
      </c>
      <c r="J89" s="220">
        <v>0</v>
      </c>
      <c r="K89" s="221" t="s">
        <v>120</v>
      </c>
    </row>
    <row r="90" spans="1:11" ht="12.75" customHeight="1" x14ac:dyDescent="0.2">
      <c r="A90" s="43">
        <v>4227</v>
      </c>
      <c r="B90" s="79" t="s">
        <v>103</v>
      </c>
      <c r="C90" s="243">
        <v>2362.4699999999998</v>
      </c>
      <c r="D90" s="220">
        <v>465</v>
      </c>
      <c r="E90" s="221">
        <f t="shared" ref="E90" si="35">D90/C90*100</f>
        <v>19.68278962272537</v>
      </c>
      <c r="F90" s="220">
        <v>0</v>
      </c>
      <c r="G90" s="221">
        <f t="shared" si="19"/>
        <v>0</v>
      </c>
      <c r="H90" s="220">
        <v>0</v>
      </c>
      <c r="I90" s="221" t="s">
        <v>120</v>
      </c>
      <c r="J90" s="220">
        <v>0</v>
      </c>
      <c r="K90" s="221" t="s">
        <v>120</v>
      </c>
    </row>
    <row r="91" spans="1:11" ht="12.75" customHeight="1" x14ac:dyDescent="0.2">
      <c r="A91" s="165"/>
      <c r="B91" s="195"/>
      <c r="C91" s="243"/>
      <c r="D91" s="220"/>
      <c r="E91" s="221"/>
      <c r="F91" s="220"/>
      <c r="G91" s="221"/>
      <c r="H91" s="220"/>
      <c r="I91" s="221"/>
      <c r="J91" s="220"/>
      <c r="K91" s="221"/>
    </row>
    <row r="92" spans="1:11" ht="12.75" customHeight="1" x14ac:dyDescent="0.2">
      <c r="A92" s="126" t="s">
        <v>189</v>
      </c>
      <c r="B92" s="139" t="s">
        <v>182</v>
      </c>
      <c r="C92" s="242">
        <f>C93</f>
        <v>28148.14</v>
      </c>
      <c r="D92" s="231">
        <f>D93</f>
        <v>0</v>
      </c>
      <c r="E92" s="219">
        <f t="shared" ref="E92:E100" si="36">D92/C92*100</f>
        <v>0</v>
      </c>
      <c r="F92" s="231">
        <f>F93</f>
        <v>0</v>
      </c>
      <c r="G92" s="219" t="s">
        <v>120</v>
      </c>
      <c r="H92" s="231">
        <f>H93</f>
        <v>0</v>
      </c>
      <c r="I92" s="219" t="s">
        <v>120</v>
      </c>
      <c r="J92" s="231">
        <f>J93</f>
        <v>0</v>
      </c>
      <c r="K92" s="219" t="s">
        <v>120</v>
      </c>
    </row>
    <row r="93" spans="1:11" ht="12.75" customHeight="1" x14ac:dyDescent="0.2">
      <c r="A93" s="137">
        <v>3</v>
      </c>
      <c r="B93" s="129" t="s">
        <v>37</v>
      </c>
      <c r="C93" s="242">
        <f>C94+C99</f>
        <v>28148.14</v>
      </c>
      <c r="D93" s="231">
        <f>D94+D99</f>
        <v>0</v>
      </c>
      <c r="E93" s="219">
        <f t="shared" si="36"/>
        <v>0</v>
      </c>
      <c r="F93" s="231">
        <f>F94+F99</f>
        <v>0</v>
      </c>
      <c r="G93" s="219" t="s">
        <v>120</v>
      </c>
      <c r="H93" s="231">
        <f>H94+H99</f>
        <v>0</v>
      </c>
      <c r="I93" s="219" t="s">
        <v>120</v>
      </c>
      <c r="J93" s="231">
        <f>J94+J99</f>
        <v>0</v>
      </c>
      <c r="K93" s="219" t="s">
        <v>120</v>
      </c>
    </row>
    <row r="94" spans="1:11" ht="12.75" customHeight="1" x14ac:dyDescent="0.2">
      <c r="A94" s="137">
        <v>31</v>
      </c>
      <c r="B94" s="135" t="s">
        <v>38</v>
      </c>
      <c r="C94" s="242">
        <f>C95+C97</f>
        <v>27217.22</v>
      </c>
      <c r="D94" s="231">
        <f>D95+D97</f>
        <v>0</v>
      </c>
      <c r="E94" s="219">
        <f>D94/C94*100</f>
        <v>0</v>
      </c>
      <c r="F94" s="231">
        <f>F95+F97</f>
        <v>0</v>
      </c>
      <c r="G94" s="219" t="s">
        <v>120</v>
      </c>
      <c r="H94" s="231">
        <f>H95+H97</f>
        <v>0</v>
      </c>
      <c r="I94" s="219" t="s">
        <v>120</v>
      </c>
      <c r="J94" s="231">
        <f>J95+J97</f>
        <v>0</v>
      </c>
      <c r="K94" s="219" t="s">
        <v>120</v>
      </c>
    </row>
    <row r="95" spans="1:11" ht="12.75" customHeight="1" x14ac:dyDescent="0.2">
      <c r="A95" s="137">
        <v>311</v>
      </c>
      <c r="B95" s="135" t="s">
        <v>85</v>
      </c>
      <c r="C95" s="242">
        <f>C96</f>
        <v>23281.18</v>
      </c>
      <c r="D95" s="231">
        <f>D96</f>
        <v>0</v>
      </c>
      <c r="E95" s="219">
        <f t="shared" si="36"/>
        <v>0</v>
      </c>
      <c r="F95" s="231">
        <f>F96</f>
        <v>0</v>
      </c>
      <c r="G95" s="219" t="s">
        <v>120</v>
      </c>
      <c r="H95" s="231">
        <f>H96</f>
        <v>0</v>
      </c>
      <c r="I95" s="219" t="s">
        <v>120</v>
      </c>
      <c r="J95" s="231">
        <f>J96</f>
        <v>0</v>
      </c>
      <c r="K95" s="219" t="s">
        <v>120</v>
      </c>
    </row>
    <row r="96" spans="1:11" ht="12.75" customHeight="1" x14ac:dyDescent="0.2">
      <c r="A96" s="131">
        <v>3111</v>
      </c>
      <c r="B96" s="145" t="s">
        <v>39</v>
      </c>
      <c r="C96" s="243">
        <v>23281.18</v>
      </c>
      <c r="D96" s="220">
        <v>0</v>
      </c>
      <c r="E96" s="221">
        <f t="shared" si="36"/>
        <v>0</v>
      </c>
      <c r="F96" s="220">
        <v>0</v>
      </c>
      <c r="G96" s="221" t="s">
        <v>120</v>
      </c>
      <c r="H96" s="220">
        <v>0</v>
      </c>
      <c r="I96" s="221" t="s">
        <v>120</v>
      </c>
      <c r="J96" s="220">
        <v>0</v>
      </c>
      <c r="K96" s="221" t="s">
        <v>120</v>
      </c>
    </row>
    <row r="97" spans="1:11" ht="12.75" customHeight="1" x14ac:dyDescent="0.2">
      <c r="A97" s="137">
        <v>313</v>
      </c>
      <c r="B97" s="135" t="s">
        <v>42</v>
      </c>
      <c r="C97" s="242">
        <f>C98</f>
        <v>3936.04</v>
      </c>
      <c r="D97" s="231">
        <f>D98</f>
        <v>0</v>
      </c>
      <c r="E97" s="219">
        <f t="shared" si="36"/>
        <v>0</v>
      </c>
      <c r="F97" s="231">
        <f>F98</f>
        <v>0</v>
      </c>
      <c r="G97" s="219" t="s">
        <v>120</v>
      </c>
      <c r="H97" s="231">
        <f>H98</f>
        <v>0</v>
      </c>
      <c r="I97" s="219" t="s">
        <v>120</v>
      </c>
      <c r="J97" s="231">
        <f>J98</f>
        <v>0</v>
      </c>
      <c r="K97" s="219" t="s">
        <v>120</v>
      </c>
    </row>
    <row r="98" spans="1:11" ht="12.75" customHeight="1" x14ac:dyDescent="0.2">
      <c r="A98" s="131">
        <v>3132</v>
      </c>
      <c r="B98" s="145" t="s">
        <v>142</v>
      </c>
      <c r="C98" s="243">
        <v>3936.04</v>
      </c>
      <c r="D98" s="220">
        <v>0</v>
      </c>
      <c r="E98" s="221">
        <f t="shared" si="36"/>
        <v>0</v>
      </c>
      <c r="F98" s="220">
        <v>0</v>
      </c>
      <c r="G98" s="221" t="s">
        <v>120</v>
      </c>
      <c r="H98" s="220">
        <v>0</v>
      </c>
      <c r="I98" s="221" t="s">
        <v>120</v>
      </c>
      <c r="J98" s="220">
        <v>0</v>
      </c>
      <c r="K98" s="221" t="s">
        <v>120</v>
      </c>
    </row>
    <row r="99" spans="1:11" ht="12.75" customHeight="1" x14ac:dyDescent="0.2">
      <c r="A99" s="137">
        <v>32</v>
      </c>
      <c r="B99" s="130" t="s">
        <v>3</v>
      </c>
      <c r="C99" s="242">
        <f>C100</f>
        <v>930.92</v>
      </c>
      <c r="D99" s="231">
        <f>D100</f>
        <v>0</v>
      </c>
      <c r="E99" s="219">
        <f t="shared" si="36"/>
        <v>0</v>
      </c>
      <c r="F99" s="231">
        <f>F100</f>
        <v>0</v>
      </c>
      <c r="G99" s="219" t="s">
        <v>120</v>
      </c>
      <c r="H99" s="231">
        <f>H100</f>
        <v>0</v>
      </c>
      <c r="I99" s="219" t="s">
        <v>120</v>
      </c>
      <c r="J99" s="231">
        <f>J100</f>
        <v>0</v>
      </c>
      <c r="K99" s="219" t="s">
        <v>120</v>
      </c>
    </row>
    <row r="100" spans="1:11" ht="12.75" customHeight="1" x14ac:dyDescent="0.2">
      <c r="A100" s="137">
        <v>321</v>
      </c>
      <c r="B100" s="130" t="s">
        <v>7</v>
      </c>
      <c r="C100" s="242">
        <f>C101</f>
        <v>930.92</v>
      </c>
      <c r="D100" s="231">
        <f>D101</f>
        <v>0</v>
      </c>
      <c r="E100" s="219">
        <f t="shared" si="36"/>
        <v>0</v>
      </c>
      <c r="F100" s="231">
        <f>F101</f>
        <v>0</v>
      </c>
      <c r="G100" s="219" t="s">
        <v>120</v>
      </c>
      <c r="H100" s="231">
        <f>H101</f>
        <v>0</v>
      </c>
      <c r="I100" s="219" t="s">
        <v>120</v>
      </c>
      <c r="J100" s="231">
        <f>J101</f>
        <v>0</v>
      </c>
      <c r="K100" s="219" t="s">
        <v>120</v>
      </c>
    </row>
    <row r="101" spans="1:11" ht="12.75" customHeight="1" x14ac:dyDescent="0.2">
      <c r="A101" s="79">
        <v>3212</v>
      </c>
      <c r="B101" s="104" t="s">
        <v>44</v>
      </c>
      <c r="C101" s="230">
        <v>930.92</v>
      </c>
      <c r="D101" s="4">
        <v>0</v>
      </c>
      <c r="E101" s="221">
        <f>D101/C101*100</f>
        <v>0</v>
      </c>
      <c r="F101" s="4">
        <v>0</v>
      </c>
      <c r="G101" s="221" t="s">
        <v>120</v>
      </c>
      <c r="H101" s="4">
        <v>0</v>
      </c>
      <c r="I101" s="221" t="s">
        <v>120</v>
      </c>
      <c r="J101" s="4">
        <v>0</v>
      </c>
      <c r="K101" s="221" t="s">
        <v>120</v>
      </c>
    </row>
    <row r="102" spans="1:11" ht="12.75" customHeight="1" x14ac:dyDescent="0.2">
      <c r="A102" s="79"/>
      <c r="B102" s="79"/>
      <c r="C102" s="243"/>
      <c r="D102" s="220"/>
      <c r="E102" s="221"/>
      <c r="F102" s="220"/>
      <c r="G102" s="221"/>
      <c r="H102" s="220"/>
      <c r="I102" s="221"/>
      <c r="J102" s="220"/>
      <c r="K102" s="221"/>
    </row>
    <row r="103" spans="1:11" ht="12.75" customHeight="1" x14ac:dyDescent="0.2">
      <c r="A103" s="126" t="s">
        <v>260</v>
      </c>
      <c r="B103" s="139" t="s">
        <v>261</v>
      </c>
      <c r="C103" s="242">
        <f>C104</f>
        <v>0</v>
      </c>
      <c r="D103" s="231">
        <f>D104</f>
        <v>47725</v>
      </c>
      <c r="E103" s="219" t="s">
        <v>120</v>
      </c>
      <c r="F103" s="231">
        <f>F104</f>
        <v>66575</v>
      </c>
      <c r="G103" s="219">
        <f t="shared" ref="G103:G120" si="37">F103/D103*100</f>
        <v>139.49711891042432</v>
      </c>
      <c r="H103" s="231">
        <f>H104</f>
        <v>63575</v>
      </c>
      <c r="I103" s="219">
        <f t="shared" ref="I103:I107" si="38">H103/F103*100</f>
        <v>95.493803980473146</v>
      </c>
      <c r="J103" s="231">
        <f>J104</f>
        <v>59575</v>
      </c>
      <c r="K103" s="219">
        <f t="shared" ref="K103:K107" si="39">J103/H103*100</f>
        <v>93.70821863940229</v>
      </c>
    </row>
    <row r="104" spans="1:11" ht="12.75" customHeight="1" x14ac:dyDescent="0.2">
      <c r="A104" s="137">
        <v>3</v>
      </c>
      <c r="B104" s="129" t="s">
        <v>37</v>
      </c>
      <c r="C104" s="242">
        <f>C105+C110</f>
        <v>0</v>
      </c>
      <c r="D104" s="231">
        <f>D105+D110</f>
        <v>47725</v>
      </c>
      <c r="E104" s="219" t="s">
        <v>120</v>
      </c>
      <c r="F104" s="231">
        <f>F105+F110</f>
        <v>66575</v>
      </c>
      <c r="G104" s="219">
        <f t="shared" si="37"/>
        <v>139.49711891042432</v>
      </c>
      <c r="H104" s="231">
        <f>H105+H110</f>
        <v>63575</v>
      </c>
      <c r="I104" s="219">
        <f t="shared" si="38"/>
        <v>95.493803980473146</v>
      </c>
      <c r="J104" s="231">
        <f>J105+J110</f>
        <v>59575</v>
      </c>
      <c r="K104" s="219">
        <f t="shared" si="39"/>
        <v>93.70821863940229</v>
      </c>
    </row>
    <row r="105" spans="1:11" ht="12.75" customHeight="1" x14ac:dyDescent="0.2">
      <c r="A105" s="137">
        <v>31</v>
      </c>
      <c r="B105" s="135" t="s">
        <v>38</v>
      </c>
      <c r="C105" s="242">
        <f>C106+C108</f>
        <v>0</v>
      </c>
      <c r="D105" s="231">
        <f>D106+D108</f>
        <v>29125</v>
      </c>
      <c r="E105" s="219" t="s">
        <v>120</v>
      </c>
      <c r="F105" s="231">
        <f>F106+F108</f>
        <v>40775</v>
      </c>
      <c r="G105" s="219">
        <f t="shared" si="37"/>
        <v>140</v>
      </c>
      <c r="H105" s="231">
        <f>H106+H108</f>
        <v>40775</v>
      </c>
      <c r="I105" s="219">
        <f t="shared" si="38"/>
        <v>100</v>
      </c>
      <c r="J105" s="231">
        <f>J106+J108</f>
        <v>40775</v>
      </c>
      <c r="K105" s="219">
        <f t="shared" si="39"/>
        <v>100</v>
      </c>
    </row>
    <row r="106" spans="1:11" ht="12.75" customHeight="1" x14ac:dyDescent="0.2">
      <c r="A106" s="137">
        <v>311</v>
      </c>
      <c r="B106" s="135" t="s">
        <v>85</v>
      </c>
      <c r="C106" s="242">
        <f>C107</f>
        <v>0</v>
      </c>
      <c r="D106" s="231">
        <f>D107</f>
        <v>25000</v>
      </c>
      <c r="E106" s="219" t="s">
        <v>120</v>
      </c>
      <c r="F106" s="231">
        <f>F107</f>
        <v>35000</v>
      </c>
      <c r="G106" s="219">
        <f t="shared" si="37"/>
        <v>140</v>
      </c>
      <c r="H106" s="231">
        <f>H107</f>
        <v>35000</v>
      </c>
      <c r="I106" s="219">
        <f t="shared" si="38"/>
        <v>100</v>
      </c>
      <c r="J106" s="231">
        <f>J107</f>
        <v>35000</v>
      </c>
      <c r="K106" s="219">
        <f t="shared" si="39"/>
        <v>100</v>
      </c>
    </row>
    <row r="107" spans="1:11" ht="12.75" customHeight="1" x14ac:dyDescent="0.2">
      <c r="A107" s="131">
        <v>3111</v>
      </c>
      <c r="B107" s="145" t="s">
        <v>39</v>
      </c>
      <c r="C107" s="243">
        <v>0</v>
      </c>
      <c r="D107" s="220">
        <v>25000</v>
      </c>
      <c r="E107" s="221" t="s">
        <v>120</v>
      </c>
      <c r="F107" s="220">
        <v>35000</v>
      </c>
      <c r="G107" s="221">
        <f t="shared" si="37"/>
        <v>140</v>
      </c>
      <c r="H107" s="220">
        <v>35000</v>
      </c>
      <c r="I107" s="221">
        <f t="shared" si="38"/>
        <v>100</v>
      </c>
      <c r="J107" s="220">
        <v>35000</v>
      </c>
      <c r="K107" s="221">
        <f t="shared" si="39"/>
        <v>100</v>
      </c>
    </row>
    <row r="108" spans="1:11" ht="12.75" customHeight="1" x14ac:dyDescent="0.2">
      <c r="A108" s="137">
        <v>313</v>
      </c>
      <c r="B108" s="135" t="s">
        <v>42</v>
      </c>
      <c r="C108" s="242">
        <f>C109</f>
        <v>0</v>
      </c>
      <c r="D108" s="231">
        <f>D109</f>
        <v>4125</v>
      </c>
      <c r="E108" s="219" t="s">
        <v>120</v>
      </c>
      <c r="F108" s="231">
        <f>F109</f>
        <v>5775</v>
      </c>
      <c r="G108" s="219">
        <f t="shared" si="37"/>
        <v>140</v>
      </c>
      <c r="H108" s="231">
        <f>H109</f>
        <v>5775</v>
      </c>
      <c r="I108" s="219">
        <f t="shared" ref="I108:I116" si="40">H108/F108*100</f>
        <v>100</v>
      </c>
      <c r="J108" s="231">
        <f>J109</f>
        <v>5775</v>
      </c>
      <c r="K108" s="219">
        <f t="shared" ref="K108:K116" si="41">J108/H108*100</f>
        <v>100</v>
      </c>
    </row>
    <row r="109" spans="1:11" ht="12.75" customHeight="1" x14ac:dyDescent="0.2">
      <c r="A109" s="131">
        <v>3132</v>
      </c>
      <c r="B109" s="145" t="s">
        <v>142</v>
      </c>
      <c r="C109" s="243">
        <v>0</v>
      </c>
      <c r="D109" s="220">
        <v>4125</v>
      </c>
      <c r="E109" s="221" t="s">
        <v>120</v>
      </c>
      <c r="F109" s="220">
        <v>5775</v>
      </c>
      <c r="G109" s="221">
        <f t="shared" si="37"/>
        <v>140</v>
      </c>
      <c r="H109" s="220">
        <v>5775</v>
      </c>
      <c r="I109" s="221">
        <f t="shared" si="40"/>
        <v>100</v>
      </c>
      <c r="J109" s="220">
        <v>5775</v>
      </c>
      <c r="K109" s="221">
        <f t="shared" si="41"/>
        <v>100</v>
      </c>
    </row>
    <row r="110" spans="1:11" ht="12.75" customHeight="1" x14ac:dyDescent="0.2">
      <c r="A110" s="137">
        <v>32</v>
      </c>
      <c r="B110" s="130" t="s">
        <v>3</v>
      </c>
      <c r="C110" s="242">
        <f>C111+C114+C117+C119</f>
        <v>0</v>
      </c>
      <c r="D110" s="231">
        <f>D111+D114+D117+D119</f>
        <v>18600</v>
      </c>
      <c r="E110" s="219" t="s">
        <v>120</v>
      </c>
      <c r="F110" s="231">
        <f>F111+F114+F117+F119</f>
        <v>25800</v>
      </c>
      <c r="G110" s="219">
        <f t="shared" si="37"/>
        <v>138.70967741935485</v>
      </c>
      <c r="H110" s="231">
        <f>H111+H114+H117+H119</f>
        <v>22800</v>
      </c>
      <c r="I110" s="219">
        <f t="shared" si="40"/>
        <v>88.372093023255815</v>
      </c>
      <c r="J110" s="231">
        <f>J111+J114+J117+J119</f>
        <v>18800</v>
      </c>
      <c r="K110" s="219">
        <f t="shared" si="41"/>
        <v>82.456140350877192</v>
      </c>
    </row>
    <row r="111" spans="1:11" ht="12.75" customHeight="1" x14ac:dyDescent="0.2">
      <c r="A111" s="137">
        <v>321</v>
      </c>
      <c r="B111" s="130" t="s">
        <v>7</v>
      </c>
      <c r="C111" s="242">
        <f>C112+C113</f>
        <v>0</v>
      </c>
      <c r="D111" s="231">
        <f>D112+D113</f>
        <v>12500</v>
      </c>
      <c r="E111" s="219" t="s">
        <v>120</v>
      </c>
      <c r="F111" s="231">
        <f>F112+F113</f>
        <v>12600</v>
      </c>
      <c r="G111" s="219">
        <f t="shared" si="37"/>
        <v>100.8</v>
      </c>
      <c r="H111" s="231">
        <f>H112+H113</f>
        <v>9600</v>
      </c>
      <c r="I111" s="219">
        <f t="shared" si="40"/>
        <v>76.19047619047619</v>
      </c>
      <c r="J111" s="231">
        <f>J112+J113</f>
        <v>9600</v>
      </c>
      <c r="K111" s="219">
        <f t="shared" si="41"/>
        <v>100</v>
      </c>
    </row>
    <row r="112" spans="1:11" ht="12.75" customHeight="1" x14ac:dyDescent="0.2">
      <c r="A112" s="131">
        <v>3211</v>
      </c>
      <c r="B112" s="133" t="s">
        <v>43</v>
      </c>
      <c r="C112" s="243">
        <v>0</v>
      </c>
      <c r="D112" s="220">
        <v>12000</v>
      </c>
      <c r="E112" s="221" t="s">
        <v>120</v>
      </c>
      <c r="F112" s="220">
        <v>12000</v>
      </c>
      <c r="G112" s="221">
        <f t="shared" si="37"/>
        <v>100</v>
      </c>
      <c r="H112" s="220">
        <v>9000</v>
      </c>
      <c r="I112" s="221">
        <f t="shared" si="40"/>
        <v>75</v>
      </c>
      <c r="J112" s="220">
        <v>9000</v>
      </c>
      <c r="K112" s="221">
        <f t="shared" si="41"/>
        <v>100</v>
      </c>
    </row>
    <row r="113" spans="1:11" ht="12.75" customHeight="1" x14ac:dyDescent="0.2">
      <c r="A113" s="79">
        <v>3212</v>
      </c>
      <c r="B113" s="104" t="s">
        <v>44</v>
      </c>
      <c r="C113" s="230">
        <v>0</v>
      </c>
      <c r="D113" s="4">
        <v>500</v>
      </c>
      <c r="E113" s="221" t="s">
        <v>120</v>
      </c>
      <c r="F113" s="4">
        <v>600</v>
      </c>
      <c r="G113" s="221">
        <f t="shared" si="37"/>
        <v>120</v>
      </c>
      <c r="H113" s="4">
        <v>600</v>
      </c>
      <c r="I113" s="221">
        <f t="shared" si="40"/>
        <v>100</v>
      </c>
      <c r="J113" s="4">
        <v>600</v>
      </c>
      <c r="K113" s="221">
        <f t="shared" si="41"/>
        <v>100</v>
      </c>
    </row>
    <row r="114" spans="1:11" ht="12.75" customHeight="1" x14ac:dyDescent="0.2">
      <c r="A114" s="137">
        <v>323</v>
      </c>
      <c r="B114" s="129" t="s">
        <v>11</v>
      </c>
      <c r="C114" s="242">
        <f>C115+C116</f>
        <v>0</v>
      </c>
      <c r="D114" s="231">
        <f>D115+D116</f>
        <v>1000</v>
      </c>
      <c r="E114" s="219" t="s">
        <v>120</v>
      </c>
      <c r="F114" s="231">
        <f>F115+F116</f>
        <v>6000</v>
      </c>
      <c r="G114" s="219">
        <f t="shared" si="37"/>
        <v>600</v>
      </c>
      <c r="H114" s="231">
        <f>H115+H116</f>
        <v>6000</v>
      </c>
      <c r="I114" s="219">
        <f t="shared" si="40"/>
        <v>100</v>
      </c>
      <c r="J114" s="231">
        <f>J115+J116</f>
        <v>5000</v>
      </c>
      <c r="K114" s="219">
        <f t="shared" si="41"/>
        <v>83.333333333333343</v>
      </c>
    </row>
    <row r="115" spans="1:11" ht="12.75" customHeight="1" x14ac:dyDescent="0.2">
      <c r="A115" s="131">
        <v>3233</v>
      </c>
      <c r="B115" s="133" t="s">
        <v>49</v>
      </c>
      <c r="C115" s="243">
        <v>0</v>
      </c>
      <c r="D115" s="220">
        <v>1000</v>
      </c>
      <c r="E115" s="221" t="s">
        <v>120</v>
      </c>
      <c r="F115" s="220">
        <v>1000</v>
      </c>
      <c r="G115" s="221">
        <f t="shared" si="37"/>
        <v>100</v>
      </c>
      <c r="H115" s="220">
        <v>1000</v>
      </c>
      <c r="I115" s="221">
        <f t="shared" si="40"/>
        <v>100</v>
      </c>
      <c r="J115" s="220">
        <v>0</v>
      </c>
      <c r="K115" s="221">
        <f t="shared" si="41"/>
        <v>0</v>
      </c>
    </row>
    <row r="116" spans="1:11" ht="12.75" customHeight="1" x14ac:dyDescent="0.2">
      <c r="A116" s="131">
        <v>3237</v>
      </c>
      <c r="B116" s="134" t="s">
        <v>13</v>
      </c>
      <c r="C116" s="243">
        <v>0</v>
      </c>
      <c r="D116" s="220">
        <v>0</v>
      </c>
      <c r="E116" s="221" t="s">
        <v>120</v>
      </c>
      <c r="F116" s="220">
        <v>5000</v>
      </c>
      <c r="G116" s="221" t="s">
        <v>120</v>
      </c>
      <c r="H116" s="220">
        <v>5000</v>
      </c>
      <c r="I116" s="221">
        <f t="shared" si="40"/>
        <v>100</v>
      </c>
      <c r="J116" s="220">
        <v>5000</v>
      </c>
      <c r="K116" s="221">
        <f t="shared" si="41"/>
        <v>100</v>
      </c>
    </row>
    <row r="117" spans="1:11" ht="12.75" customHeight="1" x14ac:dyDescent="0.2">
      <c r="A117" s="137">
        <v>324</v>
      </c>
      <c r="B117" s="138" t="s">
        <v>183</v>
      </c>
      <c r="C117" s="242">
        <f>C118</f>
        <v>0</v>
      </c>
      <c r="D117" s="231">
        <f>D118</f>
        <v>4500</v>
      </c>
      <c r="E117" s="219" t="s">
        <v>120</v>
      </c>
      <c r="F117" s="231">
        <f>F118</f>
        <v>6000</v>
      </c>
      <c r="G117" s="219">
        <f t="shared" si="37"/>
        <v>133.33333333333331</v>
      </c>
      <c r="H117" s="231">
        <f>H118</f>
        <v>6000</v>
      </c>
      <c r="I117" s="219">
        <f t="shared" ref="I117:I120" si="42">H117/F117*100</f>
        <v>100</v>
      </c>
      <c r="J117" s="231">
        <f>J118</f>
        <v>3000</v>
      </c>
      <c r="K117" s="219">
        <f t="shared" ref="K117:K120" si="43">J117/H117*100</f>
        <v>50</v>
      </c>
    </row>
    <row r="118" spans="1:11" ht="12.75" customHeight="1" x14ac:dyDescent="0.2">
      <c r="A118" s="131">
        <v>3241</v>
      </c>
      <c r="B118" s="134" t="s">
        <v>183</v>
      </c>
      <c r="C118" s="243">
        <v>0</v>
      </c>
      <c r="D118" s="220">
        <v>4500</v>
      </c>
      <c r="E118" s="221" t="s">
        <v>120</v>
      </c>
      <c r="F118" s="220">
        <v>6000</v>
      </c>
      <c r="G118" s="221">
        <f t="shared" si="37"/>
        <v>133.33333333333331</v>
      </c>
      <c r="H118" s="220">
        <v>6000</v>
      </c>
      <c r="I118" s="221">
        <f t="shared" si="42"/>
        <v>100</v>
      </c>
      <c r="J118" s="220">
        <v>3000</v>
      </c>
      <c r="K118" s="221">
        <f t="shared" si="43"/>
        <v>50</v>
      </c>
    </row>
    <row r="119" spans="1:11" ht="12.75" customHeight="1" x14ac:dyDescent="0.2">
      <c r="A119" s="128">
        <v>329</v>
      </c>
      <c r="B119" s="135" t="s">
        <v>54</v>
      </c>
      <c r="C119" s="242">
        <f>SUM(C120)</f>
        <v>0</v>
      </c>
      <c r="D119" s="231">
        <f>SUM(D120)</f>
        <v>600</v>
      </c>
      <c r="E119" s="219" t="s">
        <v>120</v>
      </c>
      <c r="F119" s="231">
        <f>SUM(F120)</f>
        <v>1200</v>
      </c>
      <c r="G119" s="219">
        <f t="shared" si="37"/>
        <v>200</v>
      </c>
      <c r="H119" s="231">
        <f>SUM(H120)</f>
        <v>1200</v>
      </c>
      <c r="I119" s="219">
        <f t="shared" si="42"/>
        <v>100</v>
      </c>
      <c r="J119" s="231">
        <f>SUM(J120)</f>
        <v>1200</v>
      </c>
      <c r="K119" s="219">
        <f t="shared" si="43"/>
        <v>100</v>
      </c>
    </row>
    <row r="120" spans="1:11" ht="12.75" customHeight="1" x14ac:dyDescent="0.2">
      <c r="A120" s="79">
        <v>3293</v>
      </c>
      <c r="B120" s="79" t="s">
        <v>56</v>
      </c>
      <c r="C120" s="243">
        <v>0</v>
      </c>
      <c r="D120" s="220">
        <v>600</v>
      </c>
      <c r="E120" s="221" t="s">
        <v>120</v>
      </c>
      <c r="F120" s="220">
        <v>1200</v>
      </c>
      <c r="G120" s="221">
        <f t="shared" si="37"/>
        <v>200</v>
      </c>
      <c r="H120" s="220">
        <v>1200</v>
      </c>
      <c r="I120" s="221">
        <f t="shared" si="42"/>
        <v>100</v>
      </c>
      <c r="J120" s="220">
        <v>1200</v>
      </c>
      <c r="K120" s="221">
        <f t="shared" si="43"/>
        <v>100</v>
      </c>
    </row>
    <row r="121" spans="1:11" ht="12.75" customHeight="1" x14ac:dyDescent="0.2">
      <c r="A121" s="79"/>
      <c r="B121" s="79"/>
      <c r="C121" s="243"/>
      <c r="D121" s="220"/>
      <c r="E121" s="221"/>
      <c r="F121" s="220"/>
      <c r="G121" s="221"/>
      <c r="H121" s="220"/>
      <c r="I121" s="221"/>
      <c r="J121" s="220"/>
      <c r="K121" s="221"/>
    </row>
    <row r="122" spans="1:11" ht="12.75" customHeight="1" x14ac:dyDescent="0.2">
      <c r="A122" s="137" t="s">
        <v>190</v>
      </c>
      <c r="B122" s="135" t="s">
        <v>64</v>
      </c>
      <c r="C122" s="242">
        <f>SUM(C126:C129)</f>
        <v>83159.17</v>
      </c>
      <c r="D122" s="231">
        <f>SUM(D126:D129)</f>
        <v>466331</v>
      </c>
      <c r="E122" s="219">
        <f t="shared" ref="E122:E129" si="44">D122/C122*100</f>
        <v>560.76918516623005</v>
      </c>
      <c r="F122" s="231">
        <f>SUM(F126:F129)</f>
        <v>621100</v>
      </c>
      <c r="G122" s="219">
        <f t="shared" ref="G122:G129" si="45">F122/D122*100</f>
        <v>133.18865784174761</v>
      </c>
      <c r="H122" s="231">
        <f>SUM(H126:H129)</f>
        <v>217100</v>
      </c>
      <c r="I122" s="219">
        <f t="shared" ref="I122:I127" si="46">H122/F122*100</f>
        <v>34.954113669296412</v>
      </c>
      <c r="J122" s="231">
        <f>SUM(J126:J129)</f>
        <v>217100</v>
      </c>
      <c r="K122" s="219">
        <f t="shared" ref="K122:K127" si="47">J122/H122*100</f>
        <v>100</v>
      </c>
    </row>
    <row r="123" spans="1:11" ht="12.75" customHeight="1" x14ac:dyDescent="0.2">
      <c r="A123" s="137">
        <v>4</v>
      </c>
      <c r="B123" s="129" t="s">
        <v>58</v>
      </c>
      <c r="C123" s="242">
        <f t="shared" ref="C123:J123" si="48">C124</f>
        <v>83159.17</v>
      </c>
      <c r="D123" s="231">
        <f t="shared" si="48"/>
        <v>466331</v>
      </c>
      <c r="E123" s="219">
        <f t="shared" si="44"/>
        <v>560.76918516623005</v>
      </c>
      <c r="F123" s="231">
        <f t="shared" si="48"/>
        <v>621100</v>
      </c>
      <c r="G123" s="219">
        <f t="shared" si="45"/>
        <v>133.18865784174761</v>
      </c>
      <c r="H123" s="231">
        <f t="shared" si="48"/>
        <v>217100</v>
      </c>
      <c r="I123" s="219">
        <f t="shared" si="46"/>
        <v>34.954113669296412</v>
      </c>
      <c r="J123" s="231">
        <f t="shared" si="48"/>
        <v>217100</v>
      </c>
      <c r="K123" s="219">
        <f t="shared" si="47"/>
        <v>100</v>
      </c>
    </row>
    <row r="124" spans="1:11" ht="12.75" customHeight="1" x14ac:dyDescent="0.2">
      <c r="A124" s="137">
        <v>42</v>
      </c>
      <c r="B124" s="129" t="s">
        <v>20</v>
      </c>
      <c r="C124" s="242">
        <f>C125</f>
        <v>83159.17</v>
      </c>
      <c r="D124" s="231">
        <f>D125</f>
        <v>466331</v>
      </c>
      <c r="E124" s="219">
        <f t="shared" si="44"/>
        <v>560.76918516623005</v>
      </c>
      <c r="F124" s="231">
        <f>F125</f>
        <v>621100</v>
      </c>
      <c r="G124" s="219">
        <f t="shared" si="45"/>
        <v>133.18865784174761</v>
      </c>
      <c r="H124" s="231">
        <f>H125</f>
        <v>217100</v>
      </c>
      <c r="I124" s="219">
        <f t="shared" si="46"/>
        <v>34.954113669296412</v>
      </c>
      <c r="J124" s="231">
        <f>J125</f>
        <v>217100</v>
      </c>
      <c r="K124" s="219">
        <f t="shared" si="47"/>
        <v>100</v>
      </c>
    </row>
    <row r="125" spans="1:11" ht="12.75" customHeight="1" x14ac:dyDescent="0.2">
      <c r="A125" s="137">
        <v>422</v>
      </c>
      <c r="B125" s="130" t="s">
        <v>25</v>
      </c>
      <c r="C125" s="242">
        <f>C126+C127+C128+C129</f>
        <v>83159.17</v>
      </c>
      <c r="D125" s="231">
        <f>D126+D127+D128+D129</f>
        <v>466331</v>
      </c>
      <c r="E125" s="219">
        <f t="shared" si="44"/>
        <v>560.76918516623005</v>
      </c>
      <c r="F125" s="231">
        <f>F126+F127+F128+F129</f>
        <v>621100</v>
      </c>
      <c r="G125" s="219">
        <f t="shared" si="45"/>
        <v>133.18865784174761</v>
      </c>
      <c r="H125" s="231">
        <f>H126+H127+H128+H129</f>
        <v>217100</v>
      </c>
      <c r="I125" s="219">
        <f t="shared" si="46"/>
        <v>34.954113669296412</v>
      </c>
      <c r="J125" s="231">
        <f>J126+J127+J128+J129</f>
        <v>217100</v>
      </c>
      <c r="K125" s="219">
        <f t="shared" si="47"/>
        <v>100</v>
      </c>
    </row>
    <row r="126" spans="1:11" ht="12.75" customHeight="1" x14ac:dyDescent="0.2">
      <c r="A126" s="165" t="s">
        <v>21</v>
      </c>
      <c r="B126" s="194" t="s">
        <v>22</v>
      </c>
      <c r="C126" s="243">
        <v>58016.57</v>
      </c>
      <c r="D126" s="220">
        <v>434000</v>
      </c>
      <c r="E126" s="221">
        <f t="shared" si="44"/>
        <v>748.06214845172678</v>
      </c>
      <c r="F126" s="220">
        <v>595850</v>
      </c>
      <c r="G126" s="221">
        <f t="shared" si="45"/>
        <v>137.2926267281106</v>
      </c>
      <c r="H126" s="220">
        <v>195850</v>
      </c>
      <c r="I126" s="221">
        <f t="shared" si="46"/>
        <v>32.869010657044555</v>
      </c>
      <c r="J126" s="220">
        <v>195850</v>
      </c>
      <c r="K126" s="221">
        <f t="shared" si="47"/>
        <v>100</v>
      </c>
    </row>
    <row r="127" spans="1:11" ht="12.75" customHeight="1" x14ac:dyDescent="0.2">
      <c r="A127" s="161" t="s">
        <v>23</v>
      </c>
      <c r="B127" s="144" t="s">
        <v>24</v>
      </c>
      <c r="C127" s="243">
        <v>24127.95</v>
      </c>
      <c r="D127" s="220">
        <v>17000</v>
      </c>
      <c r="E127" s="221">
        <f t="shared" si="44"/>
        <v>70.457705689874189</v>
      </c>
      <c r="F127" s="220">
        <v>19000</v>
      </c>
      <c r="G127" s="221">
        <f t="shared" si="45"/>
        <v>111.76470588235294</v>
      </c>
      <c r="H127" s="220">
        <v>15000</v>
      </c>
      <c r="I127" s="221">
        <f t="shared" si="46"/>
        <v>78.94736842105263</v>
      </c>
      <c r="J127" s="220">
        <v>15000</v>
      </c>
      <c r="K127" s="221">
        <f t="shared" si="47"/>
        <v>100</v>
      </c>
    </row>
    <row r="128" spans="1:11" ht="12.75" customHeight="1" x14ac:dyDescent="0.2">
      <c r="A128" s="165">
        <v>4225</v>
      </c>
      <c r="B128" s="194" t="s">
        <v>180</v>
      </c>
      <c r="C128" s="243">
        <v>451.28</v>
      </c>
      <c r="D128" s="220">
        <v>12841</v>
      </c>
      <c r="E128" s="221">
        <f t="shared" si="44"/>
        <v>2845.4617975536257</v>
      </c>
      <c r="F128" s="220">
        <v>0</v>
      </c>
      <c r="G128" s="221">
        <f t="shared" si="45"/>
        <v>0</v>
      </c>
      <c r="H128" s="220">
        <v>0</v>
      </c>
      <c r="I128" s="221" t="s">
        <v>120</v>
      </c>
      <c r="J128" s="220">
        <v>0</v>
      </c>
      <c r="K128" s="221" t="s">
        <v>120</v>
      </c>
    </row>
    <row r="129" spans="1:19" ht="12.75" customHeight="1" x14ac:dyDescent="0.2">
      <c r="A129" s="43">
        <v>4227</v>
      </c>
      <c r="B129" s="79" t="s">
        <v>103</v>
      </c>
      <c r="C129" s="243">
        <v>563.37</v>
      </c>
      <c r="D129" s="220">
        <v>2490</v>
      </c>
      <c r="E129" s="221">
        <f t="shared" si="44"/>
        <v>441.98306619095797</v>
      </c>
      <c r="F129" s="220">
        <v>6250</v>
      </c>
      <c r="G129" s="221">
        <f t="shared" si="45"/>
        <v>251.00401606425703</v>
      </c>
      <c r="H129" s="220">
        <v>6250</v>
      </c>
      <c r="I129" s="221">
        <f>H129/F129*100</f>
        <v>100</v>
      </c>
      <c r="J129" s="220">
        <v>6250</v>
      </c>
      <c r="K129" s="221">
        <f>J129/H129*100</f>
        <v>100</v>
      </c>
    </row>
    <row r="130" spans="1:19" ht="13.5" customHeight="1" x14ac:dyDescent="0.2">
      <c r="A130" s="161"/>
      <c r="B130" s="144"/>
      <c r="C130" s="243"/>
      <c r="D130" s="220"/>
      <c r="E130" s="221"/>
      <c r="F130" s="220"/>
      <c r="G130" s="221"/>
      <c r="H130" s="220"/>
      <c r="I130" s="221"/>
      <c r="J130" s="220"/>
      <c r="K130" s="221"/>
    </row>
    <row r="131" spans="1:19" ht="12.6" customHeight="1" x14ac:dyDescent="0.2">
      <c r="A131" s="137" t="s">
        <v>191</v>
      </c>
      <c r="B131" s="135" t="s">
        <v>65</v>
      </c>
      <c r="C131" s="242">
        <f>C132</f>
        <v>387285.62</v>
      </c>
      <c r="D131" s="231">
        <f>D132</f>
        <v>199000</v>
      </c>
      <c r="E131" s="219">
        <f>D131/C131*100</f>
        <v>51.383265921414804</v>
      </c>
      <c r="F131" s="231">
        <f>F132</f>
        <v>1295057</v>
      </c>
      <c r="G131" s="219">
        <f t="shared" ref="G131:G138" si="49">F131/D131*100</f>
        <v>650.78241206030145</v>
      </c>
      <c r="H131" s="231">
        <f>H132</f>
        <v>50000</v>
      </c>
      <c r="I131" s="219">
        <f>H131/F131*100</f>
        <v>3.8608339246843961</v>
      </c>
      <c r="J131" s="231">
        <f>J132</f>
        <v>50000</v>
      </c>
      <c r="K131" s="219">
        <f>J131/H131*100</f>
        <v>100</v>
      </c>
    </row>
    <row r="132" spans="1:19" ht="12.75" customHeight="1" x14ac:dyDescent="0.2">
      <c r="A132" s="137">
        <v>4</v>
      </c>
      <c r="B132" s="129" t="s">
        <v>58</v>
      </c>
      <c r="C132" s="242">
        <f t="shared" ref="C132:D132" si="50">C133+C136</f>
        <v>387285.62</v>
      </c>
      <c r="D132" s="231">
        <f t="shared" si="50"/>
        <v>199000</v>
      </c>
      <c r="E132" s="219">
        <f>D132/C132*100</f>
        <v>51.383265921414804</v>
      </c>
      <c r="F132" s="231">
        <f t="shared" ref="F132" si="51">F133+F136</f>
        <v>1295057</v>
      </c>
      <c r="G132" s="219">
        <f t="shared" si="49"/>
        <v>650.78241206030145</v>
      </c>
      <c r="H132" s="231">
        <f t="shared" ref="H132" si="52">H133+H136</f>
        <v>50000</v>
      </c>
      <c r="I132" s="219">
        <f>H132/F132*100</f>
        <v>3.8608339246843961</v>
      </c>
      <c r="J132" s="231">
        <f t="shared" ref="J132" si="53">J133+J136</f>
        <v>50000</v>
      </c>
      <c r="K132" s="219">
        <f>J132/H132*100</f>
        <v>100</v>
      </c>
    </row>
    <row r="133" spans="1:19" ht="12.75" customHeight="1" x14ac:dyDescent="0.2">
      <c r="A133" s="137">
        <v>41</v>
      </c>
      <c r="B133" s="135" t="s">
        <v>135</v>
      </c>
      <c r="C133" s="242">
        <f t="shared" ref="C133:J134" si="54">C134</f>
        <v>0</v>
      </c>
      <c r="D133" s="231">
        <f t="shared" si="54"/>
        <v>0</v>
      </c>
      <c r="E133" s="219" t="s">
        <v>120</v>
      </c>
      <c r="F133" s="231">
        <f t="shared" si="54"/>
        <v>100000</v>
      </c>
      <c r="G133" s="219" t="s">
        <v>120</v>
      </c>
      <c r="H133" s="231">
        <f t="shared" si="54"/>
        <v>0</v>
      </c>
      <c r="I133" s="219">
        <f t="shared" ref="I133:I135" si="55">H133/F133*100</f>
        <v>0</v>
      </c>
      <c r="J133" s="231">
        <f t="shared" si="54"/>
        <v>0</v>
      </c>
      <c r="K133" s="219" t="s">
        <v>120</v>
      </c>
    </row>
    <row r="134" spans="1:19" ht="12.75" customHeight="1" x14ac:dyDescent="0.2">
      <c r="A134" s="137">
        <v>412</v>
      </c>
      <c r="B134" s="135" t="s">
        <v>136</v>
      </c>
      <c r="C134" s="242">
        <f t="shared" si="54"/>
        <v>0</v>
      </c>
      <c r="D134" s="231">
        <f t="shared" si="54"/>
        <v>0</v>
      </c>
      <c r="E134" s="219" t="s">
        <v>120</v>
      </c>
      <c r="F134" s="231">
        <f t="shared" si="54"/>
        <v>100000</v>
      </c>
      <c r="G134" s="219" t="s">
        <v>120</v>
      </c>
      <c r="H134" s="231">
        <f t="shared" si="54"/>
        <v>0</v>
      </c>
      <c r="I134" s="219">
        <f t="shared" si="55"/>
        <v>0</v>
      </c>
      <c r="J134" s="231">
        <f t="shared" si="54"/>
        <v>0</v>
      </c>
      <c r="K134" s="219" t="s">
        <v>120</v>
      </c>
    </row>
    <row r="135" spans="1:19" ht="12.75" customHeight="1" x14ac:dyDescent="0.2">
      <c r="A135" s="131">
        <v>4123</v>
      </c>
      <c r="B135" s="145" t="s">
        <v>137</v>
      </c>
      <c r="C135" s="243">
        <v>0</v>
      </c>
      <c r="D135" s="220">
        <v>0</v>
      </c>
      <c r="E135" s="221" t="s">
        <v>120</v>
      </c>
      <c r="F135" s="220">
        <v>100000</v>
      </c>
      <c r="G135" s="221" t="s">
        <v>120</v>
      </c>
      <c r="H135" s="220">
        <v>0</v>
      </c>
      <c r="I135" s="221">
        <f t="shared" si="55"/>
        <v>0</v>
      </c>
      <c r="J135" s="220">
        <v>0</v>
      </c>
      <c r="K135" s="221" t="s">
        <v>120</v>
      </c>
    </row>
    <row r="136" spans="1:19" ht="12.75" customHeight="1" x14ac:dyDescent="0.2">
      <c r="A136" s="137">
        <v>42</v>
      </c>
      <c r="B136" s="129" t="s">
        <v>20</v>
      </c>
      <c r="C136" s="242">
        <f>C137</f>
        <v>387285.62</v>
      </c>
      <c r="D136" s="231">
        <f>D137</f>
        <v>199000</v>
      </c>
      <c r="E136" s="219">
        <f>D136/C136*100</f>
        <v>51.383265921414804</v>
      </c>
      <c r="F136" s="231">
        <f>F137</f>
        <v>1195057</v>
      </c>
      <c r="G136" s="219">
        <f t="shared" si="49"/>
        <v>600.53115577889446</v>
      </c>
      <c r="H136" s="231">
        <f>H137</f>
        <v>50000</v>
      </c>
      <c r="I136" s="219">
        <f>H136/F136*100</f>
        <v>4.1839008515911793</v>
      </c>
      <c r="J136" s="231">
        <f>J137</f>
        <v>50000</v>
      </c>
      <c r="K136" s="219">
        <f>J136/H136*100</f>
        <v>100</v>
      </c>
    </row>
    <row r="137" spans="1:19" ht="12.75" customHeight="1" x14ac:dyDescent="0.2">
      <c r="A137" s="137">
        <v>426</v>
      </c>
      <c r="B137" s="196" t="s">
        <v>26</v>
      </c>
      <c r="C137" s="242">
        <f t="shared" ref="C137:J137" si="56">C138</f>
        <v>387285.62</v>
      </c>
      <c r="D137" s="231">
        <f t="shared" si="56"/>
        <v>199000</v>
      </c>
      <c r="E137" s="219">
        <f>D137/C137*100</f>
        <v>51.383265921414804</v>
      </c>
      <c r="F137" s="231">
        <f t="shared" si="56"/>
        <v>1195057</v>
      </c>
      <c r="G137" s="219">
        <f t="shared" si="49"/>
        <v>600.53115577889446</v>
      </c>
      <c r="H137" s="231">
        <f t="shared" si="56"/>
        <v>50000</v>
      </c>
      <c r="I137" s="219">
        <f>H137/F137*100</f>
        <v>4.1839008515911793</v>
      </c>
      <c r="J137" s="231">
        <f t="shared" si="56"/>
        <v>50000</v>
      </c>
      <c r="K137" s="219">
        <f>J137/H137*100</f>
        <v>100</v>
      </c>
    </row>
    <row r="138" spans="1:19" ht="12.75" customHeight="1" x14ac:dyDescent="0.2">
      <c r="A138" s="161" t="s">
        <v>59</v>
      </c>
      <c r="B138" s="133" t="s">
        <v>1</v>
      </c>
      <c r="C138" s="243">
        <v>387285.62</v>
      </c>
      <c r="D138" s="220">
        <v>199000</v>
      </c>
      <c r="E138" s="221">
        <f>D138/C138*100</f>
        <v>51.383265921414804</v>
      </c>
      <c r="F138" s="220">
        <v>1195057</v>
      </c>
      <c r="G138" s="221">
        <f t="shared" si="49"/>
        <v>600.53115577889446</v>
      </c>
      <c r="H138" s="220">
        <v>50000</v>
      </c>
      <c r="I138" s="221">
        <f>H138/F138*100</f>
        <v>4.1839008515911793</v>
      </c>
      <c r="J138" s="220">
        <v>50000</v>
      </c>
      <c r="K138" s="221">
        <f>J138/H138*100</f>
        <v>100</v>
      </c>
    </row>
    <row r="139" spans="1:19" ht="13.5" customHeight="1" x14ac:dyDescent="0.2">
      <c r="A139" s="161"/>
      <c r="B139" s="167"/>
      <c r="C139" s="246"/>
      <c r="D139" s="246"/>
      <c r="E139" s="153"/>
      <c r="F139" s="234"/>
      <c r="G139" s="153"/>
      <c r="H139" s="234"/>
      <c r="I139" s="153"/>
      <c r="J139" s="234"/>
      <c r="K139" s="153"/>
    </row>
    <row r="140" spans="1:19" ht="20.25" customHeight="1" x14ac:dyDescent="0.2">
      <c r="A140" s="162">
        <v>2001</v>
      </c>
      <c r="B140" s="137" t="s">
        <v>68</v>
      </c>
      <c r="C140" s="247">
        <f>C142+C151+C158+C168+C183+C213+C198+C230+C236+C242+C251+C267+C273+C279+C306+C285+C312+C325+C333+C357</f>
        <v>39471675.800000004</v>
      </c>
      <c r="D140" s="222">
        <f>D142+D151+D158+D168+D183+D213+D198+D230+D236+D242+D251+D267+D273+D279+D306+D285+D312+D325+D333+D357</f>
        <v>44214724</v>
      </c>
      <c r="E140" s="206">
        <f>D140/C140*100</f>
        <v>112.0163334945105</v>
      </c>
      <c r="F140" s="222">
        <f>F142+F151+F158+F168+F183+F213+F198+F230+F236+F242+F251+F267+F273+F279+F306+F285+F312+F325+F333+F357</f>
        <v>57642465</v>
      </c>
      <c r="G140" s="206">
        <f>F140/D140*100</f>
        <v>130.36938780845946</v>
      </c>
      <c r="H140" s="222">
        <f>H142+H151+H158+H168+H183+H213+H198+H230+H236+H242+H251+H267+H273+H279+H306+H285+H312+H325+H333+H357</f>
        <v>84595434</v>
      </c>
      <c r="I140" s="206">
        <f>H140/F140*100</f>
        <v>146.75887646373207</v>
      </c>
      <c r="J140" s="222">
        <f>J142+J151+J158+J168+J183+J213+J198+J230+J236+J242+J251+J267+J273+J279+J306+J285+J312+J325+J333+J357</f>
        <v>77108500</v>
      </c>
      <c r="K140" s="206">
        <f>J140/H140*100</f>
        <v>91.149718553367791</v>
      </c>
      <c r="L140" s="235"/>
      <c r="M140" s="235"/>
      <c r="N140" s="235"/>
      <c r="O140" s="235"/>
      <c r="P140" s="235"/>
      <c r="Q140" s="235"/>
      <c r="R140" s="235"/>
      <c r="S140" s="235"/>
    </row>
    <row r="141" spans="1:19" ht="12.75" customHeight="1" x14ac:dyDescent="0.2">
      <c r="A141" s="137"/>
      <c r="B141" s="138"/>
      <c r="C141" s="242"/>
      <c r="D141" s="231"/>
      <c r="E141" s="219"/>
      <c r="F141" s="231"/>
      <c r="G141" s="219"/>
      <c r="H141" s="231"/>
      <c r="I141" s="219"/>
      <c r="J141" s="231"/>
      <c r="K141" s="219"/>
    </row>
    <row r="142" spans="1:19" ht="12.75" customHeight="1" x14ac:dyDescent="0.2">
      <c r="A142" s="137" t="s">
        <v>192</v>
      </c>
      <c r="B142" s="138" t="s">
        <v>145</v>
      </c>
      <c r="C142" s="242">
        <f t="shared" ref="C142" si="57">C143</f>
        <v>7107815.75</v>
      </c>
      <c r="D142" s="231">
        <f t="shared" ref="D142:J142" si="58">D143</f>
        <v>7484061</v>
      </c>
      <c r="E142" s="219">
        <f>D142/C142*100</f>
        <v>105.29340184430076</v>
      </c>
      <c r="F142" s="231">
        <f t="shared" si="58"/>
        <v>7372680</v>
      </c>
      <c r="G142" s="219">
        <f t="shared" ref="G142:G149" si="59">F142/D142*100</f>
        <v>98.511757186372478</v>
      </c>
      <c r="H142" s="231">
        <f t="shared" si="58"/>
        <v>10555864</v>
      </c>
      <c r="I142" s="219">
        <f t="shared" ref="I142:I149" si="60">H142/F142*100</f>
        <v>143.17539890514709</v>
      </c>
      <c r="J142" s="231">
        <f t="shared" si="58"/>
        <v>15158300</v>
      </c>
      <c r="K142" s="219">
        <f t="shared" ref="K142:K149" si="61">J142/H142*100</f>
        <v>143.60075120331223</v>
      </c>
    </row>
    <row r="143" spans="1:19" ht="12.75" customHeight="1" x14ac:dyDescent="0.2">
      <c r="A143" s="137">
        <v>3</v>
      </c>
      <c r="B143" s="129" t="s">
        <v>37</v>
      </c>
      <c r="C143" s="242">
        <f>C144+C147</f>
        <v>7107815.75</v>
      </c>
      <c r="D143" s="231">
        <f>D144+D147</f>
        <v>7484061</v>
      </c>
      <c r="E143" s="219">
        <f>D143/C143*100</f>
        <v>105.29340184430076</v>
      </c>
      <c r="F143" s="231">
        <f>F144+F147</f>
        <v>7372680</v>
      </c>
      <c r="G143" s="219">
        <f t="shared" si="59"/>
        <v>98.511757186372478</v>
      </c>
      <c r="H143" s="231">
        <f>H144+H147</f>
        <v>10555864</v>
      </c>
      <c r="I143" s="219">
        <f t="shared" si="60"/>
        <v>143.17539890514709</v>
      </c>
      <c r="J143" s="231">
        <f>J144+J147</f>
        <v>15158300</v>
      </c>
      <c r="K143" s="219">
        <f t="shared" si="61"/>
        <v>143.60075120331223</v>
      </c>
    </row>
    <row r="144" spans="1:19" ht="12.75" customHeight="1" x14ac:dyDescent="0.2">
      <c r="A144" s="137">
        <v>35</v>
      </c>
      <c r="B144" s="130" t="s">
        <v>16</v>
      </c>
      <c r="C144" s="242">
        <f t="shared" ref="C144:C145" si="62">C145</f>
        <v>43001.31</v>
      </c>
      <c r="D144" s="231">
        <f>D145</f>
        <v>161084</v>
      </c>
      <c r="E144" s="219">
        <f t="shared" ref="E144:E146" si="63">D144/C144*100</f>
        <v>374.60254117839668</v>
      </c>
      <c r="F144" s="231">
        <f>F145</f>
        <v>1000</v>
      </c>
      <c r="G144" s="219">
        <f t="shared" si="59"/>
        <v>0.62079411983809685</v>
      </c>
      <c r="H144" s="231">
        <f>H145</f>
        <v>1000</v>
      </c>
      <c r="I144" s="219">
        <f t="shared" si="60"/>
        <v>100</v>
      </c>
      <c r="J144" s="231">
        <f>J145</f>
        <v>1000</v>
      </c>
      <c r="K144" s="219">
        <f t="shared" si="61"/>
        <v>100</v>
      </c>
    </row>
    <row r="145" spans="1:11" ht="12.75" customHeight="1" x14ac:dyDescent="0.2">
      <c r="A145" s="137">
        <v>351</v>
      </c>
      <c r="B145" s="103" t="s">
        <v>0</v>
      </c>
      <c r="C145" s="252">
        <f t="shared" si="62"/>
        <v>43001.31</v>
      </c>
      <c r="D145" s="223">
        <f>D146</f>
        <v>161084</v>
      </c>
      <c r="E145" s="219">
        <f t="shared" si="63"/>
        <v>374.60254117839668</v>
      </c>
      <c r="F145" s="223">
        <f>F146</f>
        <v>1000</v>
      </c>
      <c r="G145" s="91">
        <f t="shared" si="59"/>
        <v>0.62079411983809685</v>
      </c>
      <c r="H145" s="223">
        <f>H146</f>
        <v>1000</v>
      </c>
      <c r="I145" s="91">
        <f t="shared" si="60"/>
        <v>100</v>
      </c>
      <c r="J145" s="223">
        <f>J146</f>
        <v>1000</v>
      </c>
      <c r="K145" s="91">
        <f t="shared" si="61"/>
        <v>100</v>
      </c>
    </row>
    <row r="146" spans="1:11" ht="12.75" customHeight="1" x14ac:dyDescent="0.2">
      <c r="A146" s="131">
        <v>3512</v>
      </c>
      <c r="B146" s="104" t="s">
        <v>0</v>
      </c>
      <c r="C146" s="249">
        <v>43001.31</v>
      </c>
      <c r="D146" s="95">
        <v>161084</v>
      </c>
      <c r="E146" s="221">
        <f t="shared" si="63"/>
        <v>374.60254117839668</v>
      </c>
      <c r="F146" s="95">
        <v>1000</v>
      </c>
      <c r="G146" s="97">
        <f t="shared" si="59"/>
        <v>0.62079411983809685</v>
      </c>
      <c r="H146" s="95">
        <v>1000</v>
      </c>
      <c r="I146" s="97">
        <f t="shared" si="60"/>
        <v>100</v>
      </c>
      <c r="J146" s="95">
        <v>1000</v>
      </c>
      <c r="K146" s="97">
        <f t="shared" si="61"/>
        <v>100</v>
      </c>
    </row>
    <row r="147" spans="1:11" ht="12.75" customHeight="1" x14ac:dyDescent="0.2">
      <c r="A147" s="137">
        <v>36</v>
      </c>
      <c r="B147" s="127" t="s">
        <v>130</v>
      </c>
      <c r="C147" s="242">
        <f t="shared" ref="C147:J147" si="64">C148</f>
        <v>7064814.4400000004</v>
      </c>
      <c r="D147" s="231">
        <f t="shared" si="64"/>
        <v>7322977</v>
      </c>
      <c r="E147" s="219">
        <f t="shared" ref="E147:E149" si="65">D147/C147*100</f>
        <v>103.65420156739459</v>
      </c>
      <c r="F147" s="231">
        <f t="shared" si="64"/>
        <v>7371680</v>
      </c>
      <c r="G147" s="219">
        <f t="shared" si="59"/>
        <v>100.66507104965645</v>
      </c>
      <c r="H147" s="231">
        <f t="shared" si="64"/>
        <v>10554864</v>
      </c>
      <c r="I147" s="219">
        <f t="shared" si="60"/>
        <v>143.18125583313437</v>
      </c>
      <c r="J147" s="231">
        <f t="shared" si="64"/>
        <v>15157300</v>
      </c>
      <c r="K147" s="219">
        <f t="shared" si="61"/>
        <v>143.60488207143172</v>
      </c>
    </row>
    <row r="148" spans="1:11" ht="12.75" customHeight="1" x14ac:dyDescent="0.2">
      <c r="A148" s="137">
        <v>363</v>
      </c>
      <c r="B148" s="135" t="s">
        <v>90</v>
      </c>
      <c r="C148" s="242">
        <f>C149</f>
        <v>7064814.4400000004</v>
      </c>
      <c r="D148" s="231">
        <f>D149</f>
        <v>7322977</v>
      </c>
      <c r="E148" s="219">
        <f t="shared" si="65"/>
        <v>103.65420156739459</v>
      </c>
      <c r="F148" s="231">
        <f>F149</f>
        <v>7371680</v>
      </c>
      <c r="G148" s="219">
        <f t="shared" si="59"/>
        <v>100.66507104965645</v>
      </c>
      <c r="H148" s="231">
        <f>H149</f>
        <v>10554864</v>
      </c>
      <c r="I148" s="219">
        <f t="shared" si="60"/>
        <v>143.18125583313437</v>
      </c>
      <c r="J148" s="231">
        <f>J149</f>
        <v>15157300</v>
      </c>
      <c r="K148" s="219">
        <f t="shared" si="61"/>
        <v>143.60488207143172</v>
      </c>
    </row>
    <row r="149" spans="1:11" ht="12.75" customHeight="1" x14ac:dyDescent="0.2">
      <c r="A149" s="131">
        <v>3632</v>
      </c>
      <c r="B149" s="134" t="s">
        <v>91</v>
      </c>
      <c r="C149" s="243">
        <v>7064814.4400000004</v>
      </c>
      <c r="D149" s="220">
        <v>7322977</v>
      </c>
      <c r="E149" s="221">
        <f t="shared" si="65"/>
        <v>103.65420156739459</v>
      </c>
      <c r="F149" s="220">
        <v>7371680</v>
      </c>
      <c r="G149" s="221">
        <f t="shared" si="59"/>
        <v>100.66507104965645</v>
      </c>
      <c r="H149" s="220">
        <v>10554864</v>
      </c>
      <c r="I149" s="221">
        <f t="shared" si="60"/>
        <v>143.18125583313437</v>
      </c>
      <c r="J149" s="220">
        <v>15157300</v>
      </c>
      <c r="K149" s="221">
        <f t="shared" si="61"/>
        <v>143.60488207143172</v>
      </c>
    </row>
    <row r="150" spans="1:11" ht="9.75" customHeight="1" x14ac:dyDescent="0.2">
      <c r="A150" s="131"/>
      <c r="B150" s="145"/>
      <c r="C150" s="243"/>
      <c r="D150" s="243"/>
      <c r="E150" s="221"/>
      <c r="F150" s="220"/>
      <c r="G150" s="221"/>
      <c r="H150" s="220"/>
      <c r="I150" s="221"/>
      <c r="J150" s="220"/>
      <c r="K150" s="221"/>
    </row>
    <row r="151" spans="1:11" ht="27.75" customHeight="1" x14ac:dyDescent="0.2">
      <c r="A151" s="126" t="s">
        <v>193</v>
      </c>
      <c r="B151" s="199" t="s">
        <v>78</v>
      </c>
      <c r="C151" s="242">
        <f t="shared" ref="C151:J153" si="66">C152</f>
        <v>4189743.08</v>
      </c>
      <c r="D151" s="231">
        <f t="shared" si="66"/>
        <v>12800000</v>
      </c>
      <c r="E151" s="219">
        <f t="shared" ref="E151:E156" si="67">D151/C151*100</f>
        <v>305.50799310586842</v>
      </c>
      <c r="F151" s="231">
        <f t="shared" si="66"/>
        <v>4685000</v>
      </c>
      <c r="G151" s="219">
        <f t="shared" ref="G151:G156" si="68">F151/D151*100</f>
        <v>36.6015625</v>
      </c>
      <c r="H151" s="231">
        <f t="shared" si="66"/>
        <v>7252000</v>
      </c>
      <c r="I151" s="219">
        <f t="shared" ref="I151:I156" si="69">H151/F151*100</f>
        <v>154.79188900747064</v>
      </c>
      <c r="J151" s="231">
        <f t="shared" si="66"/>
        <v>6755000</v>
      </c>
      <c r="K151" s="219">
        <f>J151/H151*100</f>
        <v>93.146718146718143</v>
      </c>
    </row>
    <row r="152" spans="1:11" ht="12.75" customHeight="1" x14ac:dyDescent="0.2">
      <c r="A152" s="137">
        <v>3</v>
      </c>
      <c r="B152" s="177" t="s">
        <v>37</v>
      </c>
      <c r="C152" s="242">
        <f t="shared" si="66"/>
        <v>4189743.08</v>
      </c>
      <c r="D152" s="231">
        <f t="shared" si="66"/>
        <v>12800000</v>
      </c>
      <c r="E152" s="219">
        <f t="shared" si="67"/>
        <v>305.50799310586842</v>
      </c>
      <c r="F152" s="231">
        <f t="shared" si="66"/>
        <v>4685000</v>
      </c>
      <c r="G152" s="219">
        <f t="shared" si="68"/>
        <v>36.6015625</v>
      </c>
      <c r="H152" s="231">
        <f t="shared" si="66"/>
        <v>7252000</v>
      </c>
      <c r="I152" s="219">
        <f t="shared" si="69"/>
        <v>154.79188900747064</v>
      </c>
      <c r="J152" s="231">
        <f t="shared" si="66"/>
        <v>6755000</v>
      </c>
      <c r="K152" s="219">
        <f>J152/H152*100</f>
        <v>93.146718146718143</v>
      </c>
    </row>
    <row r="153" spans="1:11" ht="12.75" customHeight="1" x14ac:dyDescent="0.2">
      <c r="A153" s="137">
        <v>38</v>
      </c>
      <c r="B153" s="138" t="s">
        <v>57</v>
      </c>
      <c r="C153" s="242">
        <f t="shared" si="66"/>
        <v>4189743.08</v>
      </c>
      <c r="D153" s="231">
        <f t="shared" si="66"/>
        <v>12800000</v>
      </c>
      <c r="E153" s="219">
        <f t="shared" si="67"/>
        <v>305.50799310586842</v>
      </c>
      <c r="F153" s="231">
        <f t="shared" si="66"/>
        <v>4685000</v>
      </c>
      <c r="G153" s="219">
        <f t="shared" si="68"/>
        <v>36.6015625</v>
      </c>
      <c r="H153" s="231">
        <f t="shared" si="66"/>
        <v>7252000</v>
      </c>
      <c r="I153" s="219">
        <f t="shared" si="69"/>
        <v>154.79188900747064</v>
      </c>
      <c r="J153" s="231">
        <f t="shared" si="66"/>
        <v>6755000</v>
      </c>
      <c r="K153" s="219">
        <f>J153/H153*100</f>
        <v>93.146718146718143</v>
      </c>
    </row>
    <row r="154" spans="1:11" ht="12.75" customHeight="1" x14ac:dyDescent="0.2">
      <c r="A154" s="137">
        <v>386</v>
      </c>
      <c r="B154" s="138" t="s">
        <v>92</v>
      </c>
      <c r="C154" s="242">
        <f>C155+C156</f>
        <v>4189743.08</v>
      </c>
      <c r="D154" s="231">
        <f>D155+D156</f>
        <v>12800000</v>
      </c>
      <c r="E154" s="219">
        <f t="shared" si="67"/>
        <v>305.50799310586842</v>
      </c>
      <c r="F154" s="231">
        <f>F155+F156</f>
        <v>4685000</v>
      </c>
      <c r="G154" s="219">
        <f t="shared" si="68"/>
        <v>36.6015625</v>
      </c>
      <c r="H154" s="231">
        <f>H155+H156</f>
        <v>7252000</v>
      </c>
      <c r="I154" s="219">
        <f t="shared" si="69"/>
        <v>154.79188900747064</v>
      </c>
      <c r="J154" s="231">
        <f>J155+J156</f>
        <v>6755000</v>
      </c>
      <c r="K154" s="219">
        <f>J154/H154*100</f>
        <v>93.146718146718143</v>
      </c>
    </row>
    <row r="155" spans="1:11" ht="26.25" customHeight="1" x14ac:dyDescent="0.2">
      <c r="A155" s="192">
        <v>3861</v>
      </c>
      <c r="B155" s="193" t="s">
        <v>94</v>
      </c>
      <c r="C155" s="243">
        <v>1685804.65</v>
      </c>
      <c r="D155" s="220">
        <v>11994000</v>
      </c>
      <c r="E155" s="221">
        <f t="shared" si="67"/>
        <v>711.47033554569919</v>
      </c>
      <c r="F155" s="220">
        <v>3534000</v>
      </c>
      <c r="G155" s="221">
        <f t="shared" si="68"/>
        <v>29.464732366183092</v>
      </c>
      <c r="H155" s="220">
        <v>7252000</v>
      </c>
      <c r="I155" s="221">
        <f t="shared" si="69"/>
        <v>205.20656479909451</v>
      </c>
      <c r="J155" s="220">
        <v>6755000</v>
      </c>
      <c r="K155" s="221">
        <f>J155/H155*100</f>
        <v>93.146718146718143</v>
      </c>
    </row>
    <row r="156" spans="1:11" ht="26.25" customHeight="1" x14ac:dyDescent="0.2">
      <c r="A156" s="192">
        <v>3862</v>
      </c>
      <c r="B156" s="193" t="s">
        <v>175</v>
      </c>
      <c r="C156" s="243">
        <v>2503938.4300000002</v>
      </c>
      <c r="D156" s="220">
        <v>806000</v>
      </c>
      <c r="E156" s="221">
        <f t="shared" si="67"/>
        <v>32.189289894001107</v>
      </c>
      <c r="F156" s="220">
        <v>1151000</v>
      </c>
      <c r="G156" s="221">
        <f t="shared" si="68"/>
        <v>142.80397022332508</v>
      </c>
      <c r="H156" s="220">
        <v>0</v>
      </c>
      <c r="I156" s="221">
        <f t="shared" si="69"/>
        <v>0</v>
      </c>
      <c r="J156" s="220">
        <v>0</v>
      </c>
      <c r="K156" s="221" t="s">
        <v>120</v>
      </c>
    </row>
    <row r="157" spans="1:11" ht="12" customHeight="1" x14ac:dyDescent="0.2">
      <c r="A157" s="131"/>
      <c r="B157" s="145"/>
      <c r="C157" s="246"/>
      <c r="D157" s="246"/>
      <c r="E157" s="221"/>
      <c r="F157" s="234"/>
      <c r="G157" s="221"/>
      <c r="H157" s="234"/>
      <c r="I157" s="221"/>
      <c r="J157" s="234"/>
      <c r="K157" s="221"/>
    </row>
    <row r="158" spans="1:11" ht="17.25" customHeight="1" x14ac:dyDescent="0.2">
      <c r="A158" s="135" t="s">
        <v>194</v>
      </c>
      <c r="B158" s="127" t="s">
        <v>79</v>
      </c>
      <c r="C158" s="242">
        <f>C159</f>
        <v>0</v>
      </c>
      <c r="D158" s="231">
        <f t="shared" ref="D158:J158" si="70">D159</f>
        <v>0</v>
      </c>
      <c r="E158" s="219" t="s">
        <v>120</v>
      </c>
      <c r="F158" s="231">
        <f t="shared" si="70"/>
        <v>274588</v>
      </c>
      <c r="G158" s="219" t="s">
        <v>120</v>
      </c>
      <c r="H158" s="231">
        <f t="shared" si="70"/>
        <v>3000</v>
      </c>
      <c r="I158" s="219">
        <f t="shared" ref="I158:I166" si="71">H158/F158*100</f>
        <v>1.0925459233469781</v>
      </c>
      <c r="J158" s="231">
        <f t="shared" si="70"/>
        <v>543000</v>
      </c>
      <c r="K158" s="219" t="s">
        <v>120</v>
      </c>
    </row>
    <row r="159" spans="1:11" ht="12.75" customHeight="1" x14ac:dyDescent="0.2">
      <c r="A159" s="137">
        <v>3</v>
      </c>
      <c r="B159" s="129" t="s">
        <v>37</v>
      </c>
      <c r="C159" s="242">
        <f>C160+C163</f>
        <v>0</v>
      </c>
      <c r="D159" s="231">
        <f>D160+D163</f>
        <v>0</v>
      </c>
      <c r="E159" s="219" t="s">
        <v>120</v>
      </c>
      <c r="F159" s="231">
        <f>F160+F163</f>
        <v>274588</v>
      </c>
      <c r="G159" s="219" t="s">
        <v>120</v>
      </c>
      <c r="H159" s="231">
        <f>H160+H163</f>
        <v>3000</v>
      </c>
      <c r="I159" s="219">
        <f t="shared" si="71"/>
        <v>1.0925459233469781</v>
      </c>
      <c r="J159" s="231">
        <f>J160+J163</f>
        <v>543000</v>
      </c>
      <c r="K159" s="219" t="s">
        <v>120</v>
      </c>
    </row>
    <row r="160" spans="1:11" ht="12.75" customHeight="1" x14ac:dyDescent="0.2">
      <c r="A160" s="137">
        <v>35</v>
      </c>
      <c r="B160" s="103" t="s">
        <v>16</v>
      </c>
      <c r="C160" s="242">
        <f t="shared" ref="C160:J161" si="72">C161</f>
        <v>0</v>
      </c>
      <c r="D160" s="231">
        <f t="shared" si="72"/>
        <v>0</v>
      </c>
      <c r="E160" s="219" t="s">
        <v>120</v>
      </c>
      <c r="F160" s="231">
        <f t="shared" si="72"/>
        <v>2000</v>
      </c>
      <c r="G160" s="219" t="s">
        <v>120</v>
      </c>
      <c r="H160" s="231">
        <f t="shared" si="72"/>
        <v>2000</v>
      </c>
      <c r="I160" s="219">
        <f t="shared" si="71"/>
        <v>100</v>
      </c>
      <c r="J160" s="231">
        <f t="shared" si="72"/>
        <v>2000</v>
      </c>
      <c r="K160" s="219">
        <f t="shared" ref="K160:K166" si="73">J160/H160*100</f>
        <v>100</v>
      </c>
    </row>
    <row r="161" spans="1:11" ht="12.75" customHeight="1" x14ac:dyDescent="0.2">
      <c r="A161" s="137">
        <v>352</v>
      </c>
      <c r="B161" s="107" t="s">
        <v>169</v>
      </c>
      <c r="C161" s="242">
        <f t="shared" si="72"/>
        <v>0</v>
      </c>
      <c r="D161" s="231">
        <f t="shared" si="72"/>
        <v>0</v>
      </c>
      <c r="E161" s="219" t="s">
        <v>120</v>
      </c>
      <c r="F161" s="231">
        <f t="shared" si="72"/>
        <v>2000</v>
      </c>
      <c r="G161" s="219" t="s">
        <v>120</v>
      </c>
      <c r="H161" s="231">
        <f t="shared" si="72"/>
        <v>2000</v>
      </c>
      <c r="I161" s="219">
        <f t="shared" si="71"/>
        <v>100</v>
      </c>
      <c r="J161" s="231">
        <f t="shared" si="72"/>
        <v>2000</v>
      </c>
      <c r="K161" s="219">
        <f t="shared" si="73"/>
        <v>100</v>
      </c>
    </row>
    <row r="162" spans="1:11" ht="12.75" customHeight="1" x14ac:dyDescent="0.2">
      <c r="A162" s="131">
        <v>3522</v>
      </c>
      <c r="B162" s="106" t="s">
        <v>170</v>
      </c>
      <c r="C162" s="243">
        <v>0</v>
      </c>
      <c r="D162" s="220">
        <v>0</v>
      </c>
      <c r="E162" s="221" t="s">
        <v>120</v>
      </c>
      <c r="F162" s="220">
        <v>2000</v>
      </c>
      <c r="G162" s="221" t="s">
        <v>120</v>
      </c>
      <c r="H162" s="220">
        <v>2000</v>
      </c>
      <c r="I162" s="221">
        <f t="shared" si="71"/>
        <v>100</v>
      </c>
      <c r="J162" s="220">
        <v>2000</v>
      </c>
      <c r="K162" s="221">
        <f t="shared" si="73"/>
        <v>100</v>
      </c>
    </row>
    <row r="163" spans="1:11" ht="12.75" customHeight="1" x14ac:dyDescent="0.2">
      <c r="A163" s="128">
        <v>36</v>
      </c>
      <c r="B163" s="127" t="s">
        <v>130</v>
      </c>
      <c r="C163" s="242">
        <f t="shared" ref="C163:J163" si="74">C164</f>
        <v>0</v>
      </c>
      <c r="D163" s="231">
        <f t="shared" si="74"/>
        <v>0</v>
      </c>
      <c r="E163" s="219" t="s">
        <v>120</v>
      </c>
      <c r="F163" s="231">
        <f t="shared" si="74"/>
        <v>272588</v>
      </c>
      <c r="G163" s="219" t="s">
        <v>120</v>
      </c>
      <c r="H163" s="231">
        <f t="shared" si="74"/>
        <v>1000</v>
      </c>
      <c r="I163" s="219">
        <f t="shared" si="71"/>
        <v>0.36685400677946201</v>
      </c>
      <c r="J163" s="231">
        <f t="shared" si="74"/>
        <v>541000</v>
      </c>
      <c r="K163" s="219" t="s">
        <v>120</v>
      </c>
    </row>
    <row r="164" spans="1:11" ht="12.75" customHeight="1" x14ac:dyDescent="0.2">
      <c r="A164" s="128">
        <v>363</v>
      </c>
      <c r="B164" s="135" t="s">
        <v>90</v>
      </c>
      <c r="C164" s="242">
        <f>C165+C166</f>
        <v>0</v>
      </c>
      <c r="D164" s="231">
        <f>D165+D166</f>
        <v>0</v>
      </c>
      <c r="E164" s="219" t="s">
        <v>120</v>
      </c>
      <c r="F164" s="231">
        <f>F165+F166</f>
        <v>272588</v>
      </c>
      <c r="G164" s="219" t="s">
        <v>120</v>
      </c>
      <c r="H164" s="231">
        <f>H165+H166</f>
        <v>1000</v>
      </c>
      <c r="I164" s="219">
        <f t="shared" si="71"/>
        <v>0.36685400677946201</v>
      </c>
      <c r="J164" s="231">
        <f>J165+J166</f>
        <v>541000</v>
      </c>
      <c r="K164" s="219" t="s">
        <v>120</v>
      </c>
    </row>
    <row r="165" spans="1:11" ht="12.75" customHeight="1" x14ac:dyDescent="0.2">
      <c r="A165" s="131">
        <v>3631</v>
      </c>
      <c r="B165" s="145" t="s">
        <v>108</v>
      </c>
      <c r="C165" s="243">
        <v>0</v>
      </c>
      <c r="D165" s="220">
        <v>0</v>
      </c>
      <c r="E165" s="221" t="s">
        <v>120</v>
      </c>
      <c r="F165" s="220">
        <v>266361</v>
      </c>
      <c r="G165" s="221" t="s">
        <v>120</v>
      </c>
      <c r="H165" s="220">
        <v>0</v>
      </c>
      <c r="I165" s="221">
        <f t="shared" si="71"/>
        <v>0</v>
      </c>
      <c r="J165" s="220">
        <v>540000</v>
      </c>
      <c r="K165" s="221" t="s">
        <v>120</v>
      </c>
    </row>
    <row r="166" spans="1:11" s="160" customFormat="1" ht="12" customHeight="1" x14ac:dyDescent="0.2">
      <c r="A166" s="131">
        <v>3632</v>
      </c>
      <c r="B166" s="145" t="s">
        <v>91</v>
      </c>
      <c r="C166" s="250">
        <v>0</v>
      </c>
      <c r="D166" s="214">
        <v>0</v>
      </c>
      <c r="E166" s="142" t="s">
        <v>120</v>
      </c>
      <c r="F166" s="214">
        <v>6227</v>
      </c>
      <c r="G166" s="221" t="s">
        <v>120</v>
      </c>
      <c r="H166" s="214">
        <v>1000</v>
      </c>
      <c r="I166" s="142">
        <f t="shared" si="71"/>
        <v>16.059097478721696</v>
      </c>
      <c r="J166" s="214">
        <v>1000</v>
      </c>
      <c r="K166" s="142">
        <f t="shared" si="73"/>
        <v>100</v>
      </c>
    </row>
    <row r="167" spans="1:11" s="160" customFormat="1" ht="12" customHeight="1" x14ac:dyDescent="0.2">
      <c r="A167" s="131"/>
      <c r="B167" s="145"/>
      <c r="C167" s="250"/>
      <c r="D167" s="250"/>
      <c r="E167" s="142"/>
      <c r="F167" s="214"/>
      <c r="G167" s="142"/>
      <c r="H167" s="214"/>
      <c r="I167" s="142"/>
      <c r="J167" s="214"/>
      <c r="K167" s="142"/>
    </row>
    <row r="168" spans="1:11" ht="16.5" customHeight="1" x14ac:dyDescent="0.2">
      <c r="A168" s="135" t="s">
        <v>195</v>
      </c>
      <c r="B168" s="127" t="s">
        <v>80</v>
      </c>
      <c r="C168" s="242">
        <f t="shared" ref="C168:J168" si="75">C169</f>
        <v>297142.88000000006</v>
      </c>
      <c r="D168" s="231">
        <f t="shared" si="75"/>
        <v>524486</v>
      </c>
      <c r="E168" s="219">
        <f t="shared" ref="E168:E177" si="76">D168/C168*100</f>
        <v>176.50969796079244</v>
      </c>
      <c r="F168" s="231">
        <f t="shared" si="75"/>
        <v>4528352</v>
      </c>
      <c r="G168" s="219">
        <f t="shared" ref="G168:G177" si="77">F168/D168*100</f>
        <v>863.38853658629591</v>
      </c>
      <c r="H168" s="231">
        <f t="shared" si="75"/>
        <v>1469513</v>
      </c>
      <c r="I168" s="219">
        <f t="shared" ref="I168:I181" si="78">H168/F168*100</f>
        <v>32.451386287991745</v>
      </c>
      <c r="J168" s="231">
        <f t="shared" si="75"/>
        <v>566000</v>
      </c>
      <c r="K168" s="219">
        <f t="shared" ref="K168:K181" si="79">J168/H168*100</f>
        <v>38.51616147662525</v>
      </c>
    </row>
    <row r="169" spans="1:11" ht="12.75" customHeight="1" x14ac:dyDescent="0.2">
      <c r="A169" s="137">
        <v>3</v>
      </c>
      <c r="B169" s="129" t="s">
        <v>37</v>
      </c>
      <c r="C169" s="242">
        <f>C170+C175+C178</f>
        <v>297142.88000000006</v>
      </c>
      <c r="D169" s="231">
        <f>D170+D175+D178</f>
        <v>524486</v>
      </c>
      <c r="E169" s="219">
        <f t="shared" si="76"/>
        <v>176.50969796079244</v>
      </c>
      <c r="F169" s="231">
        <f>F170+F175+F178</f>
        <v>4528352</v>
      </c>
      <c r="G169" s="219">
        <f t="shared" si="77"/>
        <v>863.38853658629591</v>
      </c>
      <c r="H169" s="231">
        <f>H170+H175+H178</f>
        <v>1469513</v>
      </c>
      <c r="I169" s="219">
        <f t="shared" si="78"/>
        <v>32.451386287991745</v>
      </c>
      <c r="J169" s="231">
        <f>J170+J175+J178</f>
        <v>566000</v>
      </c>
      <c r="K169" s="219">
        <f t="shared" si="79"/>
        <v>38.51616147662525</v>
      </c>
    </row>
    <row r="170" spans="1:11" ht="12.75" customHeight="1" x14ac:dyDescent="0.2">
      <c r="A170" s="137">
        <v>32</v>
      </c>
      <c r="B170" s="130" t="s">
        <v>3</v>
      </c>
      <c r="C170" s="242">
        <f t="shared" ref="C170:D170" si="80">C171+C173</f>
        <v>208856.46000000002</v>
      </c>
      <c r="D170" s="231">
        <f t="shared" si="80"/>
        <v>206245</v>
      </c>
      <c r="E170" s="219">
        <f t="shared" si="76"/>
        <v>98.749638866808326</v>
      </c>
      <c r="F170" s="231">
        <f t="shared" ref="F170" si="81">F171+F173</f>
        <v>497271</v>
      </c>
      <c r="G170" s="219">
        <f t="shared" si="77"/>
        <v>241.10693592571943</v>
      </c>
      <c r="H170" s="231">
        <f t="shared" ref="H170" si="82">H171+H173</f>
        <v>291679</v>
      </c>
      <c r="I170" s="219">
        <f t="shared" si="78"/>
        <v>58.655944143133219</v>
      </c>
      <c r="J170" s="231">
        <f t="shared" ref="J170" si="83">J171+J173</f>
        <v>66000</v>
      </c>
      <c r="K170" s="219">
        <f t="shared" si="79"/>
        <v>22.627614603725331</v>
      </c>
    </row>
    <row r="171" spans="1:11" ht="12.75" customHeight="1" x14ac:dyDescent="0.2">
      <c r="A171" s="128">
        <v>323</v>
      </c>
      <c r="B171" s="129" t="s">
        <v>11</v>
      </c>
      <c r="C171" s="242">
        <f>C172</f>
        <v>160096.89000000001</v>
      </c>
      <c r="D171" s="231">
        <f>D172</f>
        <v>146095</v>
      </c>
      <c r="E171" s="219">
        <f t="shared" si="76"/>
        <v>91.254114930027669</v>
      </c>
      <c r="F171" s="231">
        <f>F172</f>
        <v>437271</v>
      </c>
      <c r="G171" s="219">
        <f t="shared" si="77"/>
        <v>299.30593107224752</v>
      </c>
      <c r="H171" s="231">
        <f>H172</f>
        <v>225679</v>
      </c>
      <c r="I171" s="219">
        <f t="shared" si="78"/>
        <v>51.610785988551719</v>
      </c>
      <c r="J171" s="231">
        <f>J172</f>
        <v>0</v>
      </c>
      <c r="K171" s="219">
        <f t="shared" si="79"/>
        <v>0</v>
      </c>
    </row>
    <row r="172" spans="1:11" ht="12.75" customHeight="1" x14ac:dyDescent="0.2">
      <c r="A172" s="131">
        <v>3237</v>
      </c>
      <c r="B172" s="134" t="s">
        <v>13</v>
      </c>
      <c r="C172" s="243">
        <v>160096.89000000001</v>
      </c>
      <c r="D172" s="220">
        <v>146095</v>
      </c>
      <c r="E172" s="221">
        <f t="shared" si="76"/>
        <v>91.254114930027669</v>
      </c>
      <c r="F172" s="220">
        <v>437271</v>
      </c>
      <c r="G172" s="221">
        <f t="shared" si="77"/>
        <v>299.30593107224752</v>
      </c>
      <c r="H172" s="220">
        <v>225679</v>
      </c>
      <c r="I172" s="221">
        <f t="shared" si="78"/>
        <v>51.610785988551719</v>
      </c>
      <c r="J172" s="220">
        <v>0</v>
      </c>
      <c r="K172" s="221">
        <f t="shared" si="79"/>
        <v>0</v>
      </c>
    </row>
    <row r="173" spans="1:11" ht="12.75" customHeight="1" x14ac:dyDescent="0.2">
      <c r="A173" s="137">
        <v>329</v>
      </c>
      <c r="B173" s="135" t="s">
        <v>54</v>
      </c>
      <c r="C173" s="248">
        <f t="shared" ref="C173:J173" si="84">C174</f>
        <v>48759.57</v>
      </c>
      <c r="D173" s="229">
        <f t="shared" si="84"/>
        <v>60150</v>
      </c>
      <c r="E173" s="96">
        <f t="shared" si="76"/>
        <v>123.36039878940687</v>
      </c>
      <c r="F173" s="229">
        <f t="shared" si="84"/>
        <v>60000</v>
      </c>
      <c r="G173" s="96">
        <f t="shared" si="77"/>
        <v>99.750623441396513</v>
      </c>
      <c r="H173" s="229">
        <f t="shared" si="84"/>
        <v>66000</v>
      </c>
      <c r="I173" s="96">
        <f t="shared" si="78"/>
        <v>110.00000000000001</v>
      </c>
      <c r="J173" s="229">
        <f t="shared" si="84"/>
        <v>66000</v>
      </c>
      <c r="K173" s="96">
        <f t="shared" si="79"/>
        <v>100</v>
      </c>
    </row>
    <row r="174" spans="1:11" s="191" customFormat="1" ht="12.75" customHeight="1" x14ac:dyDescent="0.2">
      <c r="A174" s="197">
        <v>3299</v>
      </c>
      <c r="B174" s="198" t="s">
        <v>54</v>
      </c>
      <c r="C174" s="249">
        <v>48759.57</v>
      </c>
      <c r="D174" s="95">
        <v>60150</v>
      </c>
      <c r="E174" s="97">
        <f t="shared" si="76"/>
        <v>123.36039878940687</v>
      </c>
      <c r="F174" s="95">
        <v>60000</v>
      </c>
      <c r="G174" s="97">
        <f t="shared" si="77"/>
        <v>99.750623441396513</v>
      </c>
      <c r="H174" s="95">
        <v>66000</v>
      </c>
      <c r="I174" s="97">
        <f t="shared" si="78"/>
        <v>110.00000000000001</v>
      </c>
      <c r="J174" s="95">
        <v>66000</v>
      </c>
      <c r="K174" s="97">
        <f t="shared" si="79"/>
        <v>100</v>
      </c>
    </row>
    <row r="175" spans="1:11" s="191" customFormat="1" ht="12.75" customHeight="1" x14ac:dyDescent="0.2">
      <c r="A175" s="137">
        <v>35</v>
      </c>
      <c r="B175" s="103" t="s">
        <v>16</v>
      </c>
      <c r="C175" s="242">
        <f t="shared" ref="C175:J176" si="85">C176</f>
        <v>79648.27</v>
      </c>
      <c r="D175" s="231">
        <f t="shared" si="85"/>
        <v>80000</v>
      </c>
      <c r="E175" s="96">
        <f t="shared" si="76"/>
        <v>100.4416040674832</v>
      </c>
      <c r="F175" s="231">
        <f t="shared" si="85"/>
        <v>139472</v>
      </c>
      <c r="G175" s="96">
        <f t="shared" si="77"/>
        <v>174.34</v>
      </c>
      <c r="H175" s="231">
        <f t="shared" si="85"/>
        <v>600000</v>
      </c>
      <c r="I175" s="96">
        <f t="shared" si="78"/>
        <v>430.19387403923366</v>
      </c>
      <c r="J175" s="231">
        <f t="shared" si="85"/>
        <v>0</v>
      </c>
      <c r="K175" s="96">
        <f t="shared" si="79"/>
        <v>0</v>
      </c>
    </row>
    <row r="176" spans="1:11" s="191" customFormat="1" ht="12.75" customHeight="1" x14ac:dyDescent="0.2">
      <c r="A176" s="137">
        <v>352</v>
      </c>
      <c r="B176" s="107" t="s">
        <v>169</v>
      </c>
      <c r="C176" s="242">
        <f t="shared" si="85"/>
        <v>79648.27</v>
      </c>
      <c r="D176" s="231">
        <f t="shared" si="85"/>
        <v>80000</v>
      </c>
      <c r="E176" s="96">
        <f t="shared" si="76"/>
        <v>100.4416040674832</v>
      </c>
      <c r="F176" s="231">
        <f t="shared" si="85"/>
        <v>139472</v>
      </c>
      <c r="G176" s="96">
        <f t="shared" si="77"/>
        <v>174.34</v>
      </c>
      <c r="H176" s="231">
        <f t="shared" si="85"/>
        <v>600000</v>
      </c>
      <c r="I176" s="96">
        <f t="shared" si="78"/>
        <v>430.19387403923366</v>
      </c>
      <c r="J176" s="231">
        <f t="shared" si="85"/>
        <v>0</v>
      </c>
      <c r="K176" s="96">
        <f t="shared" si="79"/>
        <v>0</v>
      </c>
    </row>
    <row r="177" spans="1:11" s="191" customFormat="1" ht="12.75" customHeight="1" x14ac:dyDescent="0.2">
      <c r="A177" s="131">
        <v>3522</v>
      </c>
      <c r="B177" s="106" t="s">
        <v>170</v>
      </c>
      <c r="C177" s="243">
        <v>79648.27</v>
      </c>
      <c r="D177" s="220">
        <v>80000</v>
      </c>
      <c r="E177" s="97">
        <f t="shared" si="76"/>
        <v>100.4416040674832</v>
      </c>
      <c r="F177" s="220">
        <v>139472</v>
      </c>
      <c r="G177" s="97">
        <f t="shared" si="77"/>
        <v>174.34</v>
      </c>
      <c r="H177" s="220">
        <v>600000</v>
      </c>
      <c r="I177" s="97">
        <f t="shared" si="78"/>
        <v>430.19387403923366</v>
      </c>
      <c r="J177" s="220">
        <v>0</v>
      </c>
      <c r="K177" s="97">
        <f t="shared" si="79"/>
        <v>0</v>
      </c>
    </row>
    <row r="178" spans="1:11" ht="12.75" customHeight="1" x14ac:dyDescent="0.2">
      <c r="A178" s="128">
        <v>36</v>
      </c>
      <c r="B178" s="127" t="s">
        <v>130</v>
      </c>
      <c r="C178" s="242">
        <f t="shared" ref="C178:J178" si="86">C179</f>
        <v>8638.15</v>
      </c>
      <c r="D178" s="231">
        <f t="shared" si="86"/>
        <v>238241</v>
      </c>
      <c r="E178" s="219" t="s">
        <v>120</v>
      </c>
      <c r="F178" s="231">
        <f t="shared" si="86"/>
        <v>3891609</v>
      </c>
      <c r="G178" s="219" t="s">
        <v>120</v>
      </c>
      <c r="H178" s="231">
        <f t="shared" si="86"/>
        <v>577834</v>
      </c>
      <c r="I178" s="219">
        <f t="shared" si="78"/>
        <v>14.848202889858667</v>
      </c>
      <c r="J178" s="231">
        <f t="shared" si="86"/>
        <v>500000</v>
      </c>
      <c r="K178" s="219">
        <f t="shared" si="79"/>
        <v>86.530041499807908</v>
      </c>
    </row>
    <row r="179" spans="1:11" ht="12.75" customHeight="1" x14ac:dyDescent="0.2">
      <c r="A179" s="128">
        <v>363</v>
      </c>
      <c r="B179" s="135" t="s">
        <v>90</v>
      </c>
      <c r="C179" s="242">
        <f>C180+C181</f>
        <v>8638.15</v>
      </c>
      <c r="D179" s="231">
        <f>D180+D181</f>
        <v>238241</v>
      </c>
      <c r="E179" s="219" t="s">
        <v>120</v>
      </c>
      <c r="F179" s="231">
        <f>F180+F181</f>
        <v>3891609</v>
      </c>
      <c r="G179" s="219" t="s">
        <v>120</v>
      </c>
      <c r="H179" s="231">
        <f>H180+H181</f>
        <v>577834</v>
      </c>
      <c r="I179" s="219">
        <f t="shared" si="78"/>
        <v>14.848202889858667</v>
      </c>
      <c r="J179" s="231">
        <f>J180+J181</f>
        <v>500000</v>
      </c>
      <c r="K179" s="219">
        <f t="shared" si="79"/>
        <v>86.530041499807908</v>
      </c>
    </row>
    <row r="180" spans="1:11" ht="12.75" customHeight="1" x14ac:dyDescent="0.2">
      <c r="A180" s="131">
        <v>3631</v>
      </c>
      <c r="B180" s="145" t="s">
        <v>108</v>
      </c>
      <c r="C180" s="243">
        <v>8638.15</v>
      </c>
      <c r="D180" s="220">
        <v>0</v>
      </c>
      <c r="E180" s="221" t="s">
        <v>120</v>
      </c>
      <c r="F180" s="220">
        <v>566163</v>
      </c>
      <c r="G180" s="221" t="s">
        <v>120</v>
      </c>
      <c r="H180" s="220">
        <v>0</v>
      </c>
      <c r="I180" s="221">
        <f t="shared" si="78"/>
        <v>0</v>
      </c>
      <c r="J180" s="220">
        <v>0</v>
      </c>
      <c r="K180" s="221" t="s">
        <v>120</v>
      </c>
    </row>
    <row r="181" spans="1:11" ht="12.75" customHeight="1" x14ac:dyDescent="0.2">
      <c r="A181" s="131">
        <v>3632</v>
      </c>
      <c r="B181" s="145" t="s">
        <v>91</v>
      </c>
      <c r="C181" s="250">
        <v>0</v>
      </c>
      <c r="D181" s="214">
        <v>238241</v>
      </c>
      <c r="E181" s="142" t="s">
        <v>120</v>
      </c>
      <c r="F181" s="214">
        <v>3325446</v>
      </c>
      <c r="G181" s="142" t="s">
        <v>120</v>
      </c>
      <c r="H181" s="214">
        <v>577834</v>
      </c>
      <c r="I181" s="142">
        <f t="shared" si="78"/>
        <v>17.376135411610953</v>
      </c>
      <c r="J181" s="214">
        <v>500000</v>
      </c>
      <c r="K181" s="142">
        <f t="shared" si="79"/>
        <v>86.530041499807908</v>
      </c>
    </row>
    <row r="182" spans="1:11" ht="12.75" customHeight="1" x14ac:dyDescent="0.2">
      <c r="A182" s="146"/>
      <c r="B182" s="147"/>
      <c r="C182" s="246"/>
      <c r="D182" s="246"/>
      <c r="E182" s="148"/>
      <c r="F182" s="234"/>
      <c r="G182" s="148"/>
      <c r="H182" s="234"/>
      <c r="I182" s="148"/>
      <c r="J182" s="234"/>
      <c r="K182" s="148"/>
    </row>
    <row r="183" spans="1:11" ht="15" customHeight="1" x14ac:dyDescent="0.2">
      <c r="A183" s="126" t="s">
        <v>196</v>
      </c>
      <c r="B183" s="199" t="s">
        <v>81</v>
      </c>
      <c r="C183" s="242">
        <f t="shared" ref="C183:J183" si="87">C184</f>
        <v>3898563.12</v>
      </c>
      <c r="D183" s="231">
        <f t="shared" si="87"/>
        <v>3945397</v>
      </c>
      <c r="E183" s="219">
        <f>D183/C183*100</f>
        <v>101.2013113180017</v>
      </c>
      <c r="F183" s="231">
        <f t="shared" si="87"/>
        <v>5045891</v>
      </c>
      <c r="G183" s="219">
        <f t="shared" ref="G183:G196" si="88">F183/D183*100</f>
        <v>127.89311189723114</v>
      </c>
      <c r="H183" s="231">
        <f t="shared" si="87"/>
        <v>3426982</v>
      </c>
      <c r="I183" s="219">
        <f>H183/F183*100</f>
        <v>67.916290700690922</v>
      </c>
      <c r="J183" s="231">
        <f t="shared" si="87"/>
        <v>1855800</v>
      </c>
      <c r="K183" s="219">
        <f>J183/H183*100</f>
        <v>54.152604244784477</v>
      </c>
    </row>
    <row r="184" spans="1:11" ht="12.75" customHeight="1" x14ac:dyDescent="0.2">
      <c r="A184" s="137">
        <v>3</v>
      </c>
      <c r="B184" s="129" t="s">
        <v>37</v>
      </c>
      <c r="C184" s="242">
        <f>C185+C188+C192</f>
        <v>3898563.12</v>
      </c>
      <c r="D184" s="231">
        <f>D185+D188+D192</f>
        <v>3945397</v>
      </c>
      <c r="E184" s="219">
        <f>D184/C184*100</f>
        <v>101.2013113180017</v>
      </c>
      <c r="F184" s="231">
        <f>F185+F188+F192</f>
        <v>5045891</v>
      </c>
      <c r="G184" s="219">
        <f t="shared" si="88"/>
        <v>127.89311189723114</v>
      </c>
      <c r="H184" s="231">
        <f>H185+H188+H192</f>
        <v>3426982</v>
      </c>
      <c r="I184" s="219">
        <f>H184/F184*100</f>
        <v>67.916290700690922</v>
      </c>
      <c r="J184" s="231">
        <f>J185+J188+J192</f>
        <v>1855800</v>
      </c>
      <c r="K184" s="219">
        <f>J184/H184*100</f>
        <v>54.152604244784477</v>
      </c>
    </row>
    <row r="185" spans="1:11" ht="12.75" customHeight="1" x14ac:dyDescent="0.2">
      <c r="A185" s="137">
        <v>35</v>
      </c>
      <c r="B185" s="103" t="s">
        <v>16</v>
      </c>
      <c r="C185" s="242">
        <f t="shared" ref="C185:J185" si="89">C186</f>
        <v>35508.15</v>
      </c>
      <c r="D185" s="231">
        <f t="shared" si="89"/>
        <v>27000</v>
      </c>
      <c r="E185" s="219">
        <f t="shared" ref="E185:E187" si="90">D185/C185*100</f>
        <v>76.038881214594383</v>
      </c>
      <c r="F185" s="231">
        <f t="shared" si="89"/>
        <v>120000</v>
      </c>
      <c r="G185" s="219">
        <f t="shared" si="88"/>
        <v>444.44444444444446</v>
      </c>
      <c r="H185" s="231">
        <f t="shared" si="89"/>
        <v>0</v>
      </c>
      <c r="I185" s="219">
        <f t="shared" ref="I185:I196" si="91">H185/F185*100</f>
        <v>0</v>
      </c>
      <c r="J185" s="231">
        <f t="shared" si="89"/>
        <v>0</v>
      </c>
      <c r="K185" s="219" t="s">
        <v>120</v>
      </c>
    </row>
    <row r="186" spans="1:11" ht="12.75" customHeight="1" x14ac:dyDescent="0.2">
      <c r="A186" s="137">
        <v>352</v>
      </c>
      <c r="B186" s="107" t="s">
        <v>169</v>
      </c>
      <c r="C186" s="242">
        <f t="shared" ref="C186:J186" si="92">C187</f>
        <v>35508.15</v>
      </c>
      <c r="D186" s="231">
        <f t="shared" si="92"/>
        <v>27000</v>
      </c>
      <c r="E186" s="219">
        <f t="shared" si="90"/>
        <v>76.038881214594383</v>
      </c>
      <c r="F186" s="231">
        <f t="shared" si="92"/>
        <v>120000</v>
      </c>
      <c r="G186" s="219">
        <f t="shared" si="88"/>
        <v>444.44444444444446</v>
      </c>
      <c r="H186" s="231">
        <f t="shared" si="92"/>
        <v>0</v>
      </c>
      <c r="I186" s="219">
        <f t="shared" si="91"/>
        <v>0</v>
      </c>
      <c r="J186" s="231">
        <f t="shared" si="92"/>
        <v>0</v>
      </c>
      <c r="K186" s="219" t="s">
        <v>120</v>
      </c>
    </row>
    <row r="187" spans="1:11" ht="12.75" customHeight="1" x14ac:dyDescent="0.2">
      <c r="A187" s="131">
        <v>3522</v>
      </c>
      <c r="B187" s="106" t="s">
        <v>170</v>
      </c>
      <c r="C187" s="243">
        <v>35508.15</v>
      </c>
      <c r="D187" s="220">
        <v>27000</v>
      </c>
      <c r="E187" s="221">
        <f t="shared" si="90"/>
        <v>76.038881214594383</v>
      </c>
      <c r="F187" s="220">
        <v>120000</v>
      </c>
      <c r="G187" s="221">
        <f t="shared" si="88"/>
        <v>444.44444444444446</v>
      </c>
      <c r="H187" s="220">
        <v>0</v>
      </c>
      <c r="I187" s="221">
        <f t="shared" si="91"/>
        <v>0</v>
      </c>
      <c r="J187" s="220">
        <v>0</v>
      </c>
      <c r="K187" s="221" t="s">
        <v>120</v>
      </c>
    </row>
    <row r="188" spans="1:11" ht="12.75" customHeight="1" x14ac:dyDescent="0.2">
      <c r="A188" s="137">
        <v>36</v>
      </c>
      <c r="B188" s="127" t="s">
        <v>130</v>
      </c>
      <c r="C188" s="242">
        <f t="shared" ref="C188:J188" si="93">C189</f>
        <v>3528314.12</v>
      </c>
      <c r="D188" s="231">
        <f t="shared" si="93"/>
        <v>3527692</v>
      </c>
      <c r="E188" s="219">
        <f t="shared" ref="E188:E196" si="94">D188/C188*100</f>
        <v>99.982367783058947</v>
      </c>
      <c r="F188" s="231">
        <f t="shared" si="93"/>
        <v>4280111</v>
      </c>
      <c r="G188" s="219">
        <f t="shared" si="88"/>
        <v>121.32893121054786</v>
      </c>
      <c r="H188" s="231">
        <f t="shared" si="93"/>
        <v>3236582</v>
      </c>
      <c r="I188" s="219">
        <f t="shared" si="91"/>
        <v>75.619113616445929</v>
      </c>
      <c r="J188" s="231">
        <f t="shared" si="93"/>
        <v>1783000</v>
      </c>
      <c r="K188" s="219">
        <f t="shared" ref="K188:K196" si="95">J188/H188*100</f>
        <v>55.088979670528971</v>
      </c>
    </row>
    <row r="189" spans="1:11" ht="12.75" customHeight="1" x14ac:dyDescent="0.2">
      <c r="A189" s="137">
        <v>363</v>
      </c>
      <c r="B189" s="135" t="s">
        <v>90</v>
      </c>
      <c r="C189" s="242">
        <f t="shared" ref="C189:D189" si="96">C190+C191</f>
        <v>3528314.12</v>
      </c>
      <c r="D189" s="231">
        <f t="shared" si="96"/>
        <v>3527692</v>
      </c>
      <c r="E189" s="219">
        <f t="shared" si="94"/>
        <v>99.982367783058947</v>
      </c>
      <c r="F189" s="231">
        <f t="shared" ref="F189" si="97">F190+F191</f>
        <v>4280111</v>
      </c>
      <c r="G189" s="219">
        <f t="shared" si="88"/>
        <v>121.32893121054786</v>
      </c>
      <c r="H189" s="231">
        <f t="shared" ref="H189" si="98">H190+H191</f>
        <v>3236582</v>
      </c>
      <c r="I189" s="219">
        <f t="shared" si="91"/>
        <v>75.619113616445929</v>
      </c>
      <c r="J189" s="231">
        <f t="shared" ref="J189" si="99">J190+J191</f>
        <v>1783000</v>
      </c>
      <c r="K189" s="219">
        <f t="shared" si="95"/>
        <v>55.088979670528971</v>
      </c>
    </row>
    <row r="190" spans="1:11" ht="12.75" customHeight="1" x14ac:dyDescent="0.2">
      <c r="A190" s="131">
        <v>3631</v>
      </c>
      <c r="B190" s="145" t="s">
        <v>108</v>
      </c>
      <c r="C190" s="243">
        <v>1692039.54</v>
      </c>
      <c r="D190" s="220">
        <v>2942172</v>
      </c>
      <c r="E190" s="221">
        <f t="shared" si="94"/>
        <v>173.88317060250259</v>
      </c>
      <c r="F190" s="220">
        <v>3340111</v>
      </c>
      <c r="G190" s="221">
        <f t="shared" si="88"/>
        <v>113.5253479402292</v>
      </c>
      <c r="H190" s="220">
        <v>1623182</v>
      </c>
      <c r="I190" s="221">
        <f t="shared" si="91"/>
        <v>48.596648434737652</v>
      </c>
      <c r="J190" s="220">
        <v>922000</v>
      </c>
      <c r="K190" s="221">
        <f t="shared" si="95"/>
        <v>56.802009879360412</v>
      </c>
    </row>
    <row r="191" spans="1:11" ht="12.75" customHeight="1" x14ac:dyDescent="0.2">
      <c r="A191" s="131">
        <v>3632</v>
      </c>
      <c r="B191" s="145" t="s">
        <v>91</v>
      </c>
      <c r="C191" s="250">
        <v>1836274.58</v>
      </c>
      <c r="D191" s="214">
        <v>585520</v>
      </c>
      <c r="E191" s="221">
        <f t="shared" si="94"/>
        <v>31.886298834458621</v>
      </c>
      <c r="F191" s="214">
        <v>940000</v>
      </c>
      <c r="G191" s="221">
        <f t="shared" si="88"/>
        <v>160.54105752151932</v>
      </c>
      <c r="H191" s="214">
        <v>1613400</v>
      </c>
      <c r="I191" s="221">
        <f t="shared" si="91"/>
        <v>171.63829787234042</v>
      </c>
      <c r="J191" s="214">
        <v>861000</v>
      </c>
      <c r="K191" s="221">
        <f t="shared" si="95"/>
        <v>53.365563406470805</v>
      </c>
    </row>
    <row r="192" spans="1:11" ht="12.75" customHeight="1" x14ac:dyDescent="0.2">
      <c r="A192" s="128">
        <v>38</v>
      </c>
      <c r="B192" s="130" t="s">
        <v>57</v>
      </c>
      <c r="C192" s="251">
        <f>C193+C195</f>
        <v>334740.85000000003</v>
      </c>
      <c r="D192" s="217">
        <f>D193+D195</f>
        <v>390705</v>
      </c>
      <c r="E192" s="219">
        <f t="shared" si="94"/>
        <v>116.71864966585343</v>
      </c>
      <c r="F192" s="217">
        <f>F193+F195</f>
        <v>645780</v>
      </c>
      <c r="G192" s="219">
        <f t="shared" si="88"/>
        <v>165.28582946212615</v>
      </c>
      <c r="H192" s="217">
        <f>H193+H195</f>
        <v>190400</v>
      </c>
      <c r="I192" s="219">
        <f t="shared" si="91"/>
        <v>29.48372510762179</v>
      </c>
      <c r="J192" s="217">
        <f>J193+J195</f>
        <v>72800</v>
      </c>
      <c r="K192" s="219">
        <f t="shared" si="95"/>
        <v>38.235294117647058</v>
      </c>
    </row>
    <row r="193" spans="1:13" ht="12.75" customHeight="1" x14ac:dyDescent="0.2">
      <c r="A193" s="128">
        <v>381</v>
      </c>
      <c r="B193" s="130" t="s">
        <v>36</v>
      </c>
      <c r="C193" s="251">
        <f t="shared" ref="C193:J193" si="100">C194</f>
        <v>315142.83</v>
      </c>
      <c r="D193" s="217">
        <f t="shared" si="100"/>
        <v>224569</v>
      </c>
      <c r="E193" s="219">
        <f t="shared" si="94"/>
        <v>71.259434967947698</v>
      </c>
      <c r="F193" s="217">
        <f t="shared" si="100"/>
        <v>393480</v>
      </c>
      <c r="G193" s="219">
        <f t="shared" si="88"/>
        <v>175.21563528358769</v>
      </c>
      <c r="H193" s="217">
        <f t="shared" si="100"/>
        <v>181000</v>
      </c>
      <c r="I193" s="219">
        <f t="shared" si="91"/>
        <v>45.999796685981501</v>
      </c>
      <c r="J193" s="217">
        <f t="shared" si="100"/>
        <v>63400</v>
      </c>
      <c r="K193" s="219">
        <f t="shared" si="95"/>
        <v>35.027624309392266</v>
      </c>
    </row>
    <row r="194" spans="1:13" ht="12.75" customHeight="1" x14ac:dyDescent="0.2">
      <c r="A194" s="131">
        <v>3811</v>
      </c>
      <c r="B194" s="145" t="s">
        <v>19</v>
      </c>
      <c r="C194" s="243">
        <v>315142.83</v>
      </c>
      <c r="D194" s="220">
        <v>224569</v>
      </c>
      <c r="E194" s="221">
        <f t="shared" si="94"/>
        <v>71.259434967947698</v>
      </c>
      <c r="F194" s="220">
        <v>393480</v>
      </c>
      <c r="G194" s="221">
        <f t="shared" si="88"/>
        <v>175.21563528358769</v>
      </c>
      <c r="H194" s="220">
        <v>181000</v>
      </c>
      <c r="I194" s="221">
        <f t="shared" si="91"/>
        <v>45.999796685981501</v>
      </c>
      <c r="J194" s="220">
        <v>63400</v>
      </c>
      <c r="K194" s="221">
        <f t="shared" si="95"/>
        <v>35.027624309392266</v>
      </c>
    </row>
    <row r="195" spans="1:13" ht="12.75" customHeight="1" x14ac:dyDescent="0.2">
      <c r="A195" s="137">
        <v>386</v>
      </c>
      <c r="B195" s="138" t="s">
        <v>92</v>
      </c>
      <c r="C195" s="242">
        <f>C196</f>
        <v>19598.02</v>
      </c>
      <c r="D195" s="231">
        <f>D196</f>
        <v>166136</v>
      </c>
      <c r="E195" s="219">
        <f t="shared" si="94"/>
        <v>847.71828990887843</v>
      </c>
      <c r="F195" s="231">
        <f>F196</f>
        <v>252300</v>
      </c>
      <c r="G195" s="219">
        <f t="shared" si="88"/>
        <v>151.86353349063418</v>
      </c>
      <c r="H195" s="231">
        <f>H196</f>
        <v>9400</v>
      </c>
      <c r="I195" s="219">
        <f t="shared" si="91"/>
        <v>3.72572334522394</v>
      </c>
      <c r="J195" s="231">
        <f>J196</f>
        <v>9400</v>
      </c>
      <c r="K195" s="219">
        <f t="shared" si="95"/>
        <v>100</v>
      </c>
    </row>
    <row r="196" spans="1:13" ht="26.25" customHeight="1" x14ac:dyDescent="0.2">
      <c r="A196" s="131">
        <v>3861</v>
      </c>
      <c r="B196" s="193" t="s">
        <v>94</v>
      </c>
      <c r="C196" s="243">
        <v>19598.02</v>
      </c>
      <c r="D196" s="220">
        <v>166136</v>
      </c>
      <c r="E196" s="221">
        <f t="shared" si="94"/>
        <v>847.71828990887843</v>
      </c>
      <c r="F196" s="220">
        <v>252300</v>
      </c>
      <c r="G196" s="142">
        <f t="shared" si="88"/>
        <v>151.86353349063418</v>
      </c>
      <c r="H196" s="220">
        <v>9400</v>
      </c>
      <c r="I196" s="142">
        <f t="shared" si="91"/>
        <v>3.72572334522394</v>
      </c>
      <c r="J196" s="220">
        <v>9400</v>
      </c>
      <c r="K196" s="142">
        <f t="shared" si="95"/>
        <v>100</v>
      </c>
    </row>
    <row r="197" spans="1:13" ht="12.75" customHeight="1" x14ac:dyDescent="0.2">
      <c r="A197" s="131"/>
      <c r="B197" s="193"/>
      <c r="C197" s="243"/>
      <c r="D197" s="243"/>
      <c r="E197" s="142"/>
      <c r="F197" s="220"/>
      <c r="G197" s="142"/>
      <c r="H197" s="220"/>
      <c r="I197" s="142"/>
      <c r="J197" s="220"/>
      <c r="K197" s="142"/>
      <c r="M197" s="232"/>
    </row>
    <row r="198" spans="1:13" ht="27.75" customHeight="1" x14ac:dyDescent="0.2">
      <c r="A198" s="137" t="s">
        <v>224</v>
      </c>
      <c r="B198" s="127" t="s">
        <v>225</v>
      </c>
      <c r="C198" s="242">
        <f t="shared" ref="C198:J198" si="101">C199</f>
        <v>226450.44</v>
      </c>
      <c r="D198" s="231">
        <f t="shared" si="101"/>
        <v>651319</v>
      </c>
      <c r="E198" s="219">
        <f t="shared" ref="E198:E205" si="102">D198/C198*100</f>
        <v>287.62099115373763</v>
      </c>
      <c r="F198" s="231">
        <f t="shared" si="101"/>
        <v>499300</v>
      </c>
      <c r="G198" s="219">
        <f t="shared" ref="G198:G205" si="103">F198/D198*100</f>
        <v>76.659824141472924</v>
      </c>
      <c r="H198" s="231">
        <f t="shared" si="101"/>
        <v>513800</v>
      </c>
      <c r="I198" s="219">
        <f t="shared" ref="I198:I208" si="104">H198/F198*100</f>
        <v>102.90406569196875</v>
      </c>
      <c r="J198" s="231">
        <f t="shared" si="101"/>
        <v>582000</v>
      </c>
      <c r="K198" s="219">
        <f t="shared" ref="K198:K208" si="105">J198/H198*100</f>
        <v>113.27364733359285</v>
      </c>
    </row>
    <row r="199" spans="1:13" ht="12.75" customHeight="1" x14ac:dyDescent="0.2">
      <c r="A199" s="137">
        <v>3</v>
      </c>
      <c r="B199" s="129" t="s">
        <v>37</v>
      </c>
      <c r="C199" s="242">
        <f>C200+C203+C206+C209</f>
        <v>226450.44</v>
      </c>
      <c r="D199" s="231">
        <f>D200+D203+D206+D209</f>
        <v>651319</v>
      </c>
      <c r="E199" s="219">
        <f t="shared" si="102"/>
        <v>287.62099115373763</v>
      </c>
      <c r="F199" s="231">
        <f>F200+F203+F206+F209</f>
        <v>499300</v>
      </c>
      <c r="G199" s="219">
        <f t="shared" si="103"/>
        <v>76.659824141472924</v>
      </c>
      <c r="H199" s="231">
        <f>H200+H203+H206+H209</f>
        <v>513800</v>
      </c>
      <c r="I199" s="219">
        <f t="shared" si="104"/>
        <v>102.90406569196875</v>
      </c>
      <c r="J199" s="231">
        <f>J200+J203+J206+J209</f>
        <v>582000</v>
      </c>
      <c r="K199" s="219">
        <f t="shared" si="105"/>
        <v>113.27364733359285</v>
      </c>
    </row>
    <row r="200" spans="1:13" ht="12.75" customHeight="1" x14ac:dyDescent="0.2">
      <c r="A200" s="137">
        <v>32</v>
      </c>
      <c r="B200" s="130" t="s">
        <v>3</v>
      </c>
      <c r="C200" s="242">
        <f>C201</f>
        <v>160210.82999999999</v>
      </c>
      <c r="D200" s="231">
        <f>D201</f>
        <v>573319</v>
      </c>
      <c r="E200" s="219">
        <f t="shared" si="102"/>
        <v>357.85283679012213</v>
      </c>
      <c r="F200" s="231">
        <f>F201</f>
        <v>251000</v>
      </c>
      <c r="G200" s="219">
        <f t="shared" si="103"/>
        <v>43.780164271548649</v>
      </c>
      <c r="H200" s="231">
        <f>H201</f>
        <v>251000</v>
      </c>
      <c r="I200" s="219">
        <f t="shared" si="104"/>
        <v>100</v>
      </c>
      <c r="J200" s="231">
        <f>J201</f>
        <v>501000</v>
      </c>
      <c r="K200" s="219">
        <f t="shared" si="105"/>
        <v>199.601593625498</v>
      </c>
    </row>
    <row r="201" spans="1:13" ht="12.75" customHeight="1" x14ac:dyDescent="0.2">
      <c r="A201" s="137">
        <v>323</v>
      </c>
      <c r="B201" s="129" t="s">
        <v>11</v>
      </c>
      <c r="C201" s="242">
        <f>C202</f>
        <v>160210.82999999999</v>
      </c>
      <c r="D201" s="231">
        <f>D202</f>
        <v>573319</v>
      </c>
      <c r="E201" s="219">
        <f t="shared" si="102"/>
        <v>357.85283679012213</v>
      </c>
      <c r="F201" s="231">
        <f>F202</f>
        <v>251000</v>
      </c>
      <c r="G201" s="219">
        <f t="shared" si="103"/>
        <v>43.780164271548649</v>
      </c>
      <c r="H201" s="231">
        <f>H202</f>
        <v>251000</v>
      </c>
      <c r="I201" s="219">
        <f t="shared" si="104"/>
        <v>100</v>
      </c>
      <c r="J201" s="231">
        <f>J202</f>
        <v>501000</v>
      </c>
      <c r="K201" s="219">
        <f t="shared" si="105"/>
        <v>199.601593625498</v>
      </c>
    </row>
    <row r="202" spans="1:13" ht="12.75" customHeight="1" x14ac:dyDescent="0.2">
      <c r="A202" s="131">
        <v>3233</v>
      </c>
      <c r="B202" s="134" t="s">
        <v>49</v>
      </c>
      <c r="C202" s="243">
        <v>160210.82999999999</v>
      </c>
      <c r="D202" s="220">
        <v>573319</v>
      </c>
      <c r="E202" s="221">
        <f t="shared" si="102"/>
        <v>357.85283679012213</v>
      </c>
      <c r="F202" s="220">
        <v>251000</v>
      </c>
      <c r="G202" s="221">
        <f t="shared" si="103"/>
        <v>43.780164271548649</v>
      </c>
      <c r="H202" s="220">
        <v>251000</v>
      </c>
      <c r="I202" s="221">
        <f t="shared" si="104"/>
        <v>100</v>
      </c>
      <c r="J202" s="220">
        <v>501000</v>
      </c>
      <c r="K202" s="221">
        <f t="shared" si="105"/>
        <v>199.601593625498</v>
      </c>
    </row>
    <row r="203" spans="1:13" ht="12.75" customHeight="1" x14ac:dyDescent="0.2">
      <c r="A203" s="137">
        <v>35</v>
      </c>
      <c r="B203" s="130" t="s">
        <v>16</v>
      </c>
      <c r="C203" s="242">
        <f>C204</f>
        <v>66239.61</v>
      </c>
      <c r="D203" s="231">
        <f>D204</f>
        <v>68000</v>
      </c>
      <c r="E203" s="219">
        <f t="shared" si="102"/>
        <v>102.65760924618969</v>
      </c>
      <c r="F203" s="231">
        <f>F204</f>
        <v>106300</v>
      </c>
      <c r="G203" s="219">
        <f t="shared" si="103"/>
        <v>156.3235294117647</v>
      </c>
      <c r="H203" s="231">
        <f>H204</f>
        <v>80000</v>
      </c>
      <c r="I203" s="219">
        <f t="shared" si="104"/>
        <v>75.258701787394173</v>
      </c>
      <c r="J203" s="231">
        <f>J204</f>
        <v>80000</v>
      </c>
      <c r="K203" s="219">
        <f t="shared" si="105"/>
        <v>100</v>
      </c>
    </row>
    <row r="204" spans="1:13" ht="12.75" customHeight="1" x14ac:dyDescent="0.2">
      <c r="A204" s="132">
        <v>352</v>
      </c>
      <c r="B204" s="200" t="s">
        <v>169</v>
      </c>
      <c r="C204" s="242">
        <f t="shared" ref="C204:J204" si="106">C205</f>
        <v>66239.61</v>
      </c>
      <c r="D204" s="231">
        <f t="shared" si="106"/>
        <v>68000</v>
      </c>
      <c r="E204" s="219">
        <f t="shared" si="102"/>
        <v>102.65760924618969</v>
      </c>
      <c r="F204" s="231">
        <f t="shared" si="106"/>
        <v>106300</v>
      </c>
      <c r="G204" s="219">
        <f t="shared" si="103"/>
        <v>156.3235294117647</v>
      </c>
      <c r="H204" s="231">
        <f t="shared" si="106"/>
        <v>80000</v>
      </c>
      <c r="I204" s="219">
        <f t="shared" si="104"/>
        <v>75.258701787394173</v>
      </c>
      <c r="J204" s="231">
        <f t="shared" si="106"/>
        <v>80000</v>
      </c>
      <c r="K204" s="219">
        <f t="shared" si="105"/>
        <v>100</v>
      </c>
    </row>
    <row r="205" spans="1:13" ht="12.75" customHeight="1" x14ac:dyDescent="0.2">
      <c r="A205" s="131">
        <v>3522</v>
      </c>
      <c r="B205" s="133" t="s">
        <v>170</v>
      </c>
      <c r="C205" s="243">
        <v>66239.61</v>
      </c>
      <c r="D205" s="220">
        <v>68000</v>
      </c>
      <c r="E205" s="221">
        <f t="shared" si="102"/>
        <v>102.65760924618969</v>
      </c>
      <c r="F205" s="220">
        <v>106300</v>
      </c>
      <c r="G205" s="221">
        <f t="shared" si="103"/>
        <v>156.3235294117647</v>
      </c>
      <c r="H205" s="220">
        <v>80000</v>
      </c>
      <c r="I205" s="221">
        <f t="shared" si="104"/>
        <v>75.258701787394173</v>
      </c>
      <c r="J205" s="220">
        <v>80000</v>
      </c>
      <c r="K205" s="221">
        <f t="shared" si="105"/>
        <v>100</v>
      </c>
    </row>
    <row r="206" spans="1:13" ht="12.75" customHeight="1" x14ac:dyDescent="0.2">
      <c r="A206" s="128">
        <v>36</v>
      </c>
      <c r="B206" s="127" t="s">
        <v>130</v>
      </c>
      <c r="C206" s="242">
        <f t="shared" ref="C206:J206" si="107">C207</f>
        <v>0</v>
      </c>
      <c r="D206" s="231">
        <f t="shared" si="107"/>
        <v>10000</v>
      </c>
      <c r="E206" s="219" t="s">
        <v>120</v>
      </c>
      <c r="F206" s="231">
        <f t="shared" si="107"/>
        <v>141000</v>
      </c>
      <c r="G206" s="219" t="s">
        <v>120</v>
      </c>
      <c r="H206" s="231">
        <f t="shared" si="107"/>
        <v>182800</v>
      </c>
      <c r="I206" s="219">
        <f t="shared" si="104"/>
        <v>129.64539007092199</v>
      </c>
      <c r="J206" s="231">
        <f t="shared" si="107"/>
        <v>1000</v>
      </c>
      <c r="K206" s="219">
        <f t="shared" si="105"/>
        <v>0.54704595185995619</v>
      </c>
    </row>
    <row r="207" spans="1:13" ht="12.75" customHeight="1" x14ac:dyDescent="0.2">
      <c r="A207" s="128">
        <v>363</v>
      </c>
      <c r="B207" s="135" t="s">
        <v>90</v>
      </c>
      <c r="C207" s="242">
        <f>C208</f>
        <v>0</v>
      </c>
      <c r="D207" s="231">
        <f>D208</f>
        <v>10000</v>
      </c>
      <c r="E207" s="219" t="s">
        <v>120</v>
      </c>
      <c r="F207" s="231">
        <f>F208</f>
        <v>141000</v>
      </c>
      <c r="G207" s="219" t="s">
        <v>120</v>
      </c>
      <c r="H207" s="231">
        <f>H208</f>
        <v>182800</v>
      </c>
      <c r="I207" s="219">
        <f t="shared" si="104"/>
        <v>129.64539007092199</v>
      </c>
      <c r="J207" s="231">
        <f>J208</f>
        <v>1000</v>
      </c>
      <c r="K207" s="219">
        <f t="shared" si="105"/>
        <v>0.54704595185995619</v>
      </c>
    </row>
    <row r="208" spans="1:13" ht="12.75" customHeight="1" x14ac:dyDescent="0.2">
      <c r="A208" s="131">
        <v>3631</v>
      </c>
      <c r="B208" s="145" t="s">
        <v>108</v>
      </c>
      <c r="C208" s="243">
        <v>0</v>
      </c>
      <c r="D208" s="220">
        <v>10000</v>
      </c>
      <c r="E208" s="221" t="s">
        <v>120</v>
      </c>
      <c r="F208" s="220">
        <v>141000</v>
      </c>
      <c r="G208" s="221" t="s">
        <v>120</v>
      </c>
      <c r="H208" s="220">
        <v>182800</v>
      </c>
      <c r="I208" s="221">
        <f t="shared" si="104"/>
        <v>129.64539007092199</v>
      </c>
      <c r="J208" s="220">
        <v>1000</v>
      </c>
      <c r="K208" s="221">
        <f t="shared" si="105"/>
        <v>0.54704595185995619</v>
      </c>
    </row>
    <row r="209" spans="1:11" ht="12.75" customHeight="1" x14ac:dyDescent="0.2">
      <c r="A209" s="128">
        <v>38</v>
      </c>
      <c r="B209" s="130" t="s">
        <v>57</v>
      </c>
      <c r="C209" s="251">
        <f>C210</f>
        <v>0</v>
      </c>
      <c r="D209" s="217">
        <f>D210</f>
        <v>0</v>
      </c>
      <c r="E209" s="219" t="s">
        <v>120</v>
      </c>
      <c r="F209" s="217">
        <f>F210</f>
        <v>1000</v>
      </c>
      <c r="G209" s="219" t="s">
        <v>120</v>
      </c>
      <c r="H209" s="217">
        <f>H210</f>
        <v>0</v>
      </c>
      <c r="I209" s="219">
        <f t="shared" ref="I209:I211" si="108">H209/F209*100</f>
        <v>0</v>
      </c>
      <c r="J209" s="217">
        <f>J210</f>
        <v>0</v>
      </c>
      <c r="K209" s="219" t="s">
        <v>120</v>
      </c>
    </row>
    <row r="210" spans="1:11" ht="12.75" customHeight="1" x14ac:dyDescent="0.2">
      <c r="A210" s="128">
        <v>381</v>
      </c>
      <c r="B210" s="130" t="s">
        <v>36</v>
      </c>
      <c r="C210" s="251">
        <f t="shared" ref="C210:J210" si="109">C211</f>
        <v>0</v>
      </c>
      <c r="D210" s="217">
        <f t="shared" si="109"/>
        <v>0</v>
      </c>
      <c r="E210" s="219" t="s">
        <v>120</v>
      </c>
      <c r="F210" s="217">
        <f t="shared" si="109"/>
        <v>1000</v>
      </c>
      <c r="G210" s="219" t="s">
        <v>120</v>
      </c>
      <c r="H210" s="217">
        <f t="shared" si="109"/>
        <v>0</v>
      </c>
      <c r="I210" s="219">
        <f t="shared" si="108"/>
        <v>0</v>
      </c>
      <c r="J210" s="217">
        <f t="shared" si="109"/>
        <v>0</v>
      </c>
      <c r="K210" s="219" t="s">
        <v>120</v>
      </c>
    </row>
    <row r="211" spans="1:11" ht="12.75" customHeight="1" x14ac:dyDescent="0.2">
      <c r="A211" s="131">
        <v>3811</v>
      </c>
      <c r="B211" s="145" t="s">
        <v>19</v>
      </c>
      <c r="C211" s="243">
        <v>0</v>
      </c>
      <c r="D211" s="220">
        <v>0</v>
      </c>
      <c r="E211" s="221" t="s">
        <v>120</v>
      </c>
      <c r="F211" s="220">
        <v>1000</v>
      </c>
      <c r="G211" s="221" t="s">
        <v>120</v>
      </c>
      <c r="H211" s="220">
        <v>0</v>
      </c>
      <c r="I211" s="221">
        <f t="shared" si="108"/>
        <v>0</v>
      </c>
      <c r="J211" s="220">
        <v>0</v>
      </c>
      <c r="K211" s="221" t="s">
        <v>120</v>
      </c>
    </row>
    <row r="212" spans="1:11" ht="9" customHeight="1" x14ac:dyDescent="0.2">
      <c r="A212" s="131"/>
      <c r="B212" s="140"/>
      <c r="C212" s="246"/>
      <c r="D212" s="246"/>
      <c r="E212" s="148"/>
      <c r="F212" s="234"/>
      <c r="G212" s="148"/>
      <c r="H212" s="234"/>
      <c r="I212" s="148"/>
      <c r="J212" s="234"/>
      <c r="K212" s="148"/>
    </row>
    <row r="213" spans="1:11" ht="12.75" customHeight="1" x14ac:dyDescent="0.2">
      <c r="A213" s="137" t="s">
        <v>197</v>
      </c>
      <c r="B213" s="127" t="s">
        <v>82</v>
      </c>
      <c r="C213" s="242">
        <f>C214</f>
        <v>322373.17</v>
      </c>
      <c r="D213" s="231">
        <f>D214</f>
        <v>584417</v>
      </c>
      <c r="E213" s="219">
        <f>D213/C213*100</f>
        <v>181.28586817569217</v>
      </c>
      <c r="F213" s="231">
        <f>F214</f>
        <v>3443130</v>
      </c>
      <c r="G213" s="219">
        <f t="shared" ref="G213:G217" si="110">F213/D213*100</f>
        <v>589.15637293234113</v>
      </c>
      <c r="H213" s="231">
        <f>H214</f>
        <v>19628287</v>
      </c>
      <c r="I213" s="219">
        <f t="shared" ref="I213:I228" si="111">H213/F213*100</f>
        <v>570.07104001301138</v>
      </c>
      <c r="J213" s="231">
        <f>J214</f>
        <v>1569000</v>
      </c>
      <c r="K213" s="219">
        <f>J213/H213*100</f>
        <v>7.9935656127302401</v>
      </c>
    </row>
    <row r="214" spans="1:11" ht="12.75" customHeight="1" x14ac:dyDescent="0.2">
      <c r="A214" s="137">
        <v>3</v>
      </c>
      <c r="B214" s="129" t="s">
        <v>37</v>
      </c>
      <c r="C214" s="242">
        <f>C215+C220+C224</f>
        <v>322373.17</v>
      </c>
      <c r="D214" s="231">
        <f>D215+D220+D224</f>
        <v>584417</v>
      </c>
      <c r="E214" s="219">
        <f>D214/C214*100</f>
        <v>181.28586817569217</v>
      </c>
      <c r="F214" s="231">
        <f>F215+F220+F224</f>
        <v>3443130</v>
      </c>
      <c r="G214" s="219">
        <f t="shared" si="110"/>
        <v>589.15637293234113</v>
      </c>
      <c r="H214" s="231">
        <f>H215+H220+H224</f>
        <v>19628287</v>
      </c>
      <c r="I214" s="219">
        <f t="shared" si="111"/>
        <v>570.07104001301138</v>
      </c>
      <c r="J214" s="231">
        <f>J215+J220+J224</f>
        <v>1569000</v>
      </c>
      <c r="K214" s="219">
        <f>J214/H214*100</f>
        <v>7.9935656127302401</v>
      </c>
    </row>
    <row r="215" spans="1:11" ht="12.75" customHeight="1" x14ac:dyDescent="0.2">
      <c r="A215" s="137">
        <v>32</v>
      </c>
      <c r="B215" s="130" t="s">
        <v>3</v>
      </c>
      <c r="C215" s="242">
        <f>C216+C218</f>
        <v>68750</v>
      </c>
      <c r="D215" s="231">
        <f>D216+D218</f>
        <v>192004</v>
      </c>
      <c r="E215" s="219">
        <f t="shared" ref="E215:E217" si="112">D215/C215*100</f>
        <v>279.27854545454545</v>
      </c>
      <c r="F215" s="231">
        <f>F216+F218</f>
        <v>2529630</v>
      </c>
      <c r="G215" s="219" t="s">
        <v>120</v>
      </c>
      <c r="H215" s="231">
        <f>H216+H218</f>
        <v>19116000</v>
      </c>
      <c r="I215" s="219">
        <f t="shared" si="111"/>
        <v>755.68363752801793</v>
      </c>
      <c r="J215" s="231">
        <f>J216+J218</f>
        <v>266000</v>
      </c>
      <c r="K215" s="219">
        <f t="shared" ref="K215:K219" si="113">J215/H215*100</f>
        <v>1.3915044988491316</v>
      </c>
    </row>
    <row r="216" spans="1:11" ht="12.75" customHeight="1" x14ac:dyDescent="0.2">
      <c r="A216" s="137">
        <v>323</v>
      </c>
      <c r="B216" s="129" t="s">
        <v>11</v>
      </c>
      <c r="C216" s="242">
        <f>C217</f>
        <v>68750</v>
      </c>
      <c r="D216" s="231">
        <f>D217</f>
        <v>192004</v>
      </c>
      <c r="E216" s="219">
        <f t="shared" si="112"/>
        <v>279.27854545454545</v>
      </c>
      <c r="F216" s="231">
        <f>F217</f>
        <v>429630</v>
      </c>
      <c r="G216" s="219">
        <f t="shared" si="110"/>
        <v>223.76096331326431</v>
      </c>
      <c r="H216" s="231">
        <f>H217</f>
        <v>366000</v>
      </c>
      <c r="I216" s="219">
        <f t="shared" si="111"/>
        <v>85.189581733119184</v>
      </c>
      <c r="J216" s="231">
        <f>J217</f>
        <v>16000</v>
      </c>
      <c r="K216" s="219">
        <f t="shared" si="113"/>
        <v>4.3715846994535523</v>
      </c>
    </row>
    <row r="217" spans="1:11" ht="12.75" customHeight="1" x14ac:dyDescent="0.2">
      <c r="A217" s="131">
        <v>3237</v>
      </c>
      <c r="B217" s="134" t="s">
        <v>13</v>
      </c>
      <c r="C217" s="243">
        <v>68750</v>
      </c>
      <c r="D217" s="220">
        <v>192004</v>
      </c>
      <c r="E217" s="221">
        <f t="shared" si="112"/>
        <v>279.27854545454545</v>
      </c>
      <c r="F217" s="220">
        <v>429630</v>
      </c>
      <c r="G217" s="221">
        <f t="shared" si="110"/>
        <v>223.76096331326431</v>
      </c>
      <c r="H217" s="220">
        <v>366000</v>
      </c>
      <c r="I217" s="221">
        <f t="shared" si="111"/>
        <v>85.189581733119184</v>
      </c>
      <c r="J217" s="220">
        <v>16000</v>
      </c>
      <c r="K217" s="221">
        <f t="shared" si="113"/>
        <v>4.3715846994535523</v>
      </c>
    </row>
    <row r="218" spans="1:11" ht="12.75" customHeight="1" x14ac:dyDescent="0.2">
      <c r="A218" s="128">
        <v>329</v>
      </c>
      <c r="B218" s="129" t="s">
        <v>54</v>
      </c>
      <c r="C218" s="242">
        <f>C219</f>
        <v>0</v>
      </c>
      <c r="D218" s="231">
        <f>D219</f>
        <v>0</v>
      </c>
      <c r="E218" s="151" t="s">
        <v>120</v>
      </c>
      <c r="F218" s="231">
        <f>F219</f>
        <v>2100000</v>
      </c>
      <c r="G218" s="151" t="s">
        <v>120</v>
      </c>
      <c r="H218" s="231">
        <f>H219</f>
        <v>18750000</v>
      </c>
      <c r="I218" s="151">
        <f t="shared" si="111"/>
        <v>892.85714285714289</v>
      </c>
      <c r="J218" s="231">
        <f>J219</f>
        <v>250000</v>
      </c>
      <c r="K218" s="151">
        <f t="shared" si="113"/>
        <v>1.3333333333333335</v>
      </c>
    </row>
    <row r="219" spans="1:11" ht="12.75" customHeight="1" x14ac:dyDescent="0.2">
      <c r="A219" s="136">
        <v>3299</v>
      </c>
      <c r="B219" s="79" t="s">
        <v>54</v>
      </c>
      <c r="C219" s="243">
        <v>0</v>
      </c>
      <c r="D219" s="220">
        <v>0</v>
      </c>
      <c r="E219" s="142" t="s">
        <v>120</v>
      </c>
      <c r="F219" s="220">
        <v>2100000</v>
      </c>
      <c r="G219" s="142" t="s">
        <v>120</v>
      </c>
      <c r="H219" s="220">
        <v>18750000</v>
      </c>
      <c r="I219" s="142">
        <f t="shared" si="111"/>
        <v>892.85714285714289</v>
      </c>
      <c r="J219" s="220">
        <v>250000</v>
      </c>
      <c r="K219" s="142">
        <f t="shared" si="113"/>
        <v>1.3333333333333335</v>
      </c>
    </row>
    <row r="220" spans="1:11" ht="12.75" customHeight="1" x14ac:dyDescent="0.2">
      <c r="A220" s="128">
        <v>36</v>
      </c>
      <c r="B220" s="127" t="s">
        <v>130</v>
      </c>
      <c r="C220" s="242">
        <f t="shared" ref="C220:J220" si="114">C221</f>
        <v>126092.31</v>
      </c>
      <c r="D220" s="231">
        <f t="shared" si="114"/>
        <v>0</v>
      </c>
      <c r="E220" s="219">
        <f>D220/C220*100</f>
        <v>0</v>
      </c>
      <c r="F220" s="231">
        <f t="shared" si="114"/>
        <v>326000</v>
      </c>
      <c r="G220" s="219" t="s">
        <v>120</v>
      </c>
      <c r="H220" s="231">
        <f t="shared" si="114"/>
        <v>311287</v>
      </c>
      <c r="I220" s="219">
        <f t="shared" si="111"/>
        <v>95.48680981595092</v>
      </c>
      <c r="J220" s="231">
        <f t="shared" si="114"/>
        <v>2000</v>
      </c>
      <c r="K220" s="219">
        <f t="shared" ref="K220:K228" si="115">J220/H220*100</f>
        <v>0.6424939043390826</v>
      </c>
    </row>
    <row r="221" spans="1:11" ht="12.75" customHeight="1" x14ac:dyDescent="0.2">
      <c r="A221" s="128">
        <v>363</v>
      </c>
      <c r="B221" s="135" t="s">
        <v>90</v>
      </c>
      <c r="C221" s="242">
        <f>C222+C223</f>
        <v>126092.31</v>
      </c>
      <c r="D221" s="231">
        <f>D222+D223</f>
        <v>0</v>
      </c>
      <c r="E221" s="219">
        <f>D221/C221*100</f>
        <v>0</v>
      </c>
      <c r="F221" s="231">
        <f>F222+F223</f>
        <v>326000</v>
      </c>
      <c r="G221" s="219" t="s">
        <v>120</v>
      </c>
      <c r="H221" s="231">
        <f>H222+H223</f>
        <v>311287</v>
      </c>
      <c r="I221" s="219">
        <f t="shared" si="111"/>
        <v>95.48680981595092</v>
      </c>
      <c r="J221" s="231">
        <f>J222+J223</f>
        <v>2000</v>
      </c>
      <c r="K221" s="219">
        <f t="shared" si="115"/>
        <v>0.6424939043390826</v>
      </c>
    </row>
    <row r="222" spans="1:11" ht="12.75" customHeight="1" x14ac:dyDescent="0.2">
      <c r="A222" s="131">
        <v>3631</v>
      </c>
      <c r="B222" s="145" t="s">
        <v>108</v>
      </c>
      <c r="C222" s="243">
        <v>0</v>
      </c>
      <c r="D222" s="220">
        <v>0</v>
      </c>
      <c r="E222" s="221" t="s">
        <v>120</v>
      </c>
      <c r="F222" s="220">
        <v>1000</v>
      </c>
      <c r="G222" s="221" t="s">
        <v>120</v>
      </c>
      <c r="H222" s="220">
        <v>1000</v>
      </c>
      <c r="I222" s="221">
        <f t="shared" si="111"/>
        <v>100</v>
      </c>
      <c r="J222" s="220">
        <v>1000</v>
      </c>
      <c r="K222" s="221">
        <f t="shared" si="115"/>
        <v>100</v>
      </c>
    </row>
    <row r="223" spans="1:11" ht="12.75" customHeight="1" x14ac:dyDescent="0.2">
      <c r="A223" s="131">
        <v>3632</v>
      </c>
      <c r="B223" s="145" t="s">
        <v>91</v>
      </c>
      <c r="C223" s="250">
        <v>126092.31</v>
      </c>
      <c r="D223" s="214">
        <v>0</v>
      </c>
      <c r="E223" s="142">
        <f>D223/C223*100</f>
        <v>0</v>
      </c>
      <c r="F223" s="214">
        <v>325000</v>
      </c>
      <c r="G223" s="142" t="s">
        <v>120</v>
      </c>
      <c r="H223" s="214">
        <v>310287</v>
      </c>
      <c r="I223" s="142">
        <f t="shared" si="111"/>
        <v>95.472923076923081</v>
      </c>
      <c r="J223" s="214">
        <v>1000</v>
      </c>
      <c r="K223" s="142">
        <f t="shared" si="115"/>
        <v>0.32228227415263933</v>
      </c>
    </row>
    <row r="224" spans="1:11" ht="12.75" customHeight="1" x14ac:dyDescent="0.2">
      <c r="A224" s="128">
        <v>38</v>
      </c>
      <c r="B224" s="130" t="s">
        <v>57</v>
      </c>
      <c r="C224" s="242">
        <f>C225+C227</f>
        <v>127530.86</v>
      </c>
      <c r="D224" s="231">
        <f>D225+D227</f>
        <v>392413</v>
      </c>
      <c r="E224" s="219">
        <f>D224/C224*100</f>
        <v>307.70042639091429</v>
      </c>
      <c r="F224" s="231">
        <f>F225+F227</f>
        <v>587500</v>
      </c>
      <c r="G224" s="151">
        <f t="shared" ref="G224:G226" si="116">F224/D224*100</f>
        <v>149.71471383465888</v>
      </c>
      <c r="H224" s="231">
        <f>H225+H227</f>
        <v>201000</v>
      </c>
      <c r="I224" s="219">
        <f t="shared" si="111"/>
        <v>34.212765957446813</v>
      </c>
      <c r="J224" s="231">
        <f>J225+J227</f>
        <v>1301000</v>
      </c>
      <c r="K224" s="219">
        <f t="shared" si="115"/>
        <v>647.2636815920398</v>
      </c>
    </row>
    <row r="225" spans="1:11" ht="12.75" customHeight="1" x14ac:dyDescent="0.2">
      <c r="A225" s="128">
        <v>381</v>
      </c>
      <c r="B225" s="130" t="s">
        <v>36</v>
      </c>
      <c r="C225" s="242">
        <f>C226</f>
        <v>127530.86</v>
      </c>
      <c r="D225" s="231">
        <f>D226</f>
        <v>392413</v>
      </c>
      <c r="E225" s="219">
        <f>D225/C225*100</f>
        <v>307.70042639091429</v>
      </c>
      <c r="F225" s="231">
        <f>F226</f>
        <v>586500</v>
      </c>
      <c r="G225" s="151">
        <f t="shared" si="116"/>
        <v>149.45988027919563</v>
      </c>
      <c r="H225" s="231">
        <f>H226</f>
        <v>200000</v>
      </c>
      <c r="I225" s="219">
        <f t="shared" si="111"/>
        <v>34.10059676044331</v>
      </c>
      <c r="J225" s="231">
        <f>J226</f>
        <v>1300000</v>
      </c>
      <c r="K225" s="219">
        <f t="shared" si="115"/>
        <v>650</v>
      </c>
    </row>
    <row r="226" spans="1:11" ht="12.75" customHeight="1" x14ac:dyDescent="0.2">
      <c r="A226" s="131">
        <v>3811</v>
      </c>
      <c r="B226" s="145" t="s">
        <v>19</v>
      </c>
      <c r="C226" s="243">
        <v>127530.86</v>
      </c>
      <c r="D226" s="220">
        <v>392413</v>
      </c>
      <c r="E226" s="221">
        <f>D226/C226*100</f>
        <v>307.70042639091429</v>
      </c>
      <c r="F226" s="220">
        <v>586500</v>
      </c>
      <c r="G226" s="142">
        <f t="shared" si="116"/>
        <v>149.45988027919563</v>
      </c>
      <c r="H226" s="220">
        <v>200000</v>
      </c>
      <c r="I226" s="221">
        <f t="shared" si="111"/>
        <v>34.10059676044331</v>
      </c>
      <c r="J226" s="220">
        <v>1300000</v>
      </c>
      <c r="K226" s="221">
        <f t="shared" si="115"/>
        <v>650</v>
      </c>
    </row>
    <row r="227" spans="1:11" ht="12.75" customHeight="1" x14ac:dyDescent="0.2">
      <c r="A227" s="137">
        <v>386</v>
      </c>
      <c r="B227" s="138" t="s">
        <v>92</v>
      </c>
      <c r="C227" s="242">
        <f t="shared" ref="C227:J227" si="117">C228</f>
        <v>0</v>
      </c>
      <c r="D227" s="231">
        <f t="shared" si="117"/>
        <v>0</v>
      </c>
      <c r="E227" s="151" t="s">
        <v>120</v>
      </c>
      <c r="F227" s="231">
        <f t="shared" si="117"/>
        <v>1000</v>
      </c>
      <c r="G227" s="151" t="s">
        <v>120</v>
      </c>
      <c r="H227" s="231">
        <f t="shared" si="117"/>
        <v>1000</v>
      </c>
      <c r="I227" s="151">
        <f t="shared" si="111"/>
        <v>100</v>
      </c>
      <c r="J227" s="231">
        <f t="shared" si="117"/>
        <v>1000</v>
      </c>
      <c r="K227" s="151">
        <f t="shared" si="115"/>
        <v>100</v>
      </c>
    </row>
    <row r="228" spans="1:11" ht="25.5" x14ac:dyDescent="0.2">
      <c r="A228" s="192">
        <v>3861</v>
      </c>
      <c r="B228" s="193" t="s">
        <v>94</v>
      </c>
      <c r="C228" s="243">
        <v>0</v>
      </c>
      <c r="D228" s="220">
        <v>0</v>
      </c>
      <c r="E228" s="142" t="s">
        <v>120</v>
      </c>
      <c r="F228" s="220">
        <v>1000</v>
      </c>
      <c r="G228" s="142" t="s">
        <v>120</v>
      </c>
      <c r="H228" s="220">
        <v>1000</v>
      </c>
      <c r="I228" s="142">
        <f t="shared" si="111"/>
        <v>100</v>
      </c>
      <c r="J228" s="220">
        <v>1000</v>
      </c>
      <c r="K228" s="142">
        <f t="shared" si="115"/>
        <v>100</v>
      </c>
    </row>
    <row r="229" spans="1:11" ht="10.5" customHeight="1" x14ac:dyDescent="0.2">
      <c r="A229" s="131"/>
      <c r="B229" s="145"/>
      <c r="C229" s="243"/>
      <c r="D229" s="243"/>
      <c r="E229" s="221"/>
      <c r="F229" s="220"/>
      <c r="G229" s="221"/>
      <c r="H229" s="220"/>
      <c r="I229" s="221"/>
      <c r="J229" s="220"/>
      <c r="K229" s="221"/>
    </row>
    <row r="230" spans="1:11" ht="12.75" customHeight="1" x14ac:dyDescent="0.2">
      <c r="A230" s="135" t="s">
        <v>234</v>
      </c>
      <c r="B230" s="127" t="s">
        <v>235</v>
      </c>
      <c r="C230" s="242">
        <f t="shared" ref="C230:J232" si="118">C231</f>
        <v>116033.81</v>
      </c>
      <c r="D230" s="231">
        <f t="shared" si="118"/>
        <v>0</v>
      </c>
      <c r="E230" s="151">
        <f>D230/C230*100</f>
        <v>0</v>
      </c>
      <c r="F230" s="231">
        <f t="shared" si="118"/>
        <v>0</v>
      </c>
      <c r="G230" s="151" t="s">
        <v>120</v>
      </c>
      <c r="H230" s="231">
        <f t="shared" si="118"/>
        <v>0</v>
      </c>
      <c r="I230" s="151" t="s">
        <v>120</v>
      </c>
      <c r="J230" s="231">
        <f t="shared" si="118"/>
        <v>0</v>
      </c>
      <c r="K230" s="151" t="s">
        <v>120</v>
      </c>
    </row>
    <row r="231" spans="1:11" ht="12.75" customHeight="1" x14ac:dyDescent="0.2">
      <c r="A231" s="137">
        <v>3</v>
      </c>
      <c r="B231" s="129" t="s">
        <v>37</v>
      </c>
      <c r="C231" s="242">
        <f t="shared" si="118"/>
        <v>116033.81</v>
      </c>
      <c r="D231" s="231">
        <f t="shared" si="118"/>
        <v>0</v>
      </c>
      <c r="E231" s="151">
        <f>D231/C231*100</f>
        <v>0</v>
      </c>
      <c r="F231" s="231">
        <f t="shared" si="118"/>
        <v>0</v>
      </c>
      <c r="G231" s="151" t="s">
        <v>120</v>
      </c>
      <c r="H231" s="231">
        <f t="shared" si="118"/>
        <v>0</v>
      </c>
      <c r="I231" s="151" t="s">
        <v>120</v>
      </c>
      <c r="J231" s="231">
        <f t="shared" si="118"/>
        <v>0</v>
      </c>
      <c r="K231" s="151" t="s">
        <v>120</v>
      </c>
    </row>
    <row r="232" spans="1:11" ht="12.75" customHeight="1" x14ac:dyDescent="0.2">
      <c r="A232" s="128">
        <v>36</v>
      </c>
      <c r="B232" s="127" t="s">
        <v>130</v>
      </c>
      <c r="C232" s="242">
        <f t="shared" si="118"/>
        <v>116033.81</v>
      </c>
      <c r="D232" s="231">
        <f t="shared" si="118"/>
        <v>0</v>
      </c>
      <c r="E232" s="151">
        <f>D232/C232*100</f>
        <v>0</v>
      </c>
      <c r="F232" s="231">
        <f t="shared" si="118"/>
        <v>0</v>
      </c>
      <c r="G232" s="151" t="s">
        <v>120</v>
      </c>
      <c r="H232" s="231">
        <f t="shared" si="118"/>
        <v>0</v>
      </c>
      <c r="I232" s="151" t="s">
        <v>120</v>
      </c>
      <c r="J232" s="231">
        <f t="shared" si="118"/>
        <v>0</v>
      </c>
      <c r="K232" s="151" t="s">
        <v>120</v>
      </c>
    </row>
    <row r="233" spans="1:11" ht="12.75" customHeight="1" x14ac:dyDescent="0.2">
      <c r="A233" s="128">
        <v>363</v>
      </c>
      <c r="B233" s="135" t="s">
        <v>90</v>
      </c>
      <c r="C233" s="242">
        <f>C234</f>
        <v>116033.81</v>
      </c>
      <c r="D233" s="231">
        <f>D234</f>
        <v>0</v>
      </c>
      <c r="E233" s="151">
        <f>D233/C233*100</f>
        <v>0</v>
      </c>
      <c r="F233" s="231">
        <f>F234</f>
        <v>0</v>
      </c>
      <c r="G233" s="151" t="s">
        <v>120</v>
      </c>
      <c r="H233" s="231">
        <f>H234</f>
        <v>0</v>
      </c>
      <c r="I233" s="151" t="s">
        <v>120</v>
      </c>
      <c r="J233" s="231">
        <f>J234</f>
        <v>0</v>
      </c>
      <c r="K233" s="151" t="s">
        <v>120</v>
      </c>
    </row>
    <row r="234" spans="1:11" ht="12.75" customHeight="1" x14ac:dyDescent="0.2">
      <c r="A234" s="131">
        <v>3632</v>
      </c>
      <c r="B234" s="134" t="s">
        <v>91</v>
      </c>
      <c r="C234" s="243">
        <v>116033.81</v>
      </c>
      <c r="D234" s="220">
        <v>0</v>
      </c>
      <c r="E234" s="142">
        <f>D234/C234*100</f>
        <v>0</v>
      </c>
      <c r="F234" s="220">
        <v>0</v>
      </c>
      <c r="G234" s="142" t="s">
        <v>120</v>
      </c>
      <c r="H234" s="220">
        <v>0</v>
      </c>
      <c r="I234" s="142" t="s">
        <v>120</v>
      </c>
      <c r="J234" s="220">
        <v>0</v>
      </c>
      <c r="K234" s="142" t="s">
        <v>120</v>
      </c>
    </row>
    <row r="235" spans="1:11" ht="11.25" customHeight="1" x14ac:dyDescent="0.2">
      <c r="A235" s="131"/>
      <c r="B235" s="145"/>
      <c r="C235" s="243"/>
      <c r="D235" s="243"/>
      <c r="E235" s="221"/>
      <c r="F235" s="220"/>
      <c r="G235" s="221"/>
      <c r="H235" s="220"/>
      <c r="I235" s="221"/>
      <c r="J235" s="220"/>
      <c r="K235" s="221"/>
    </row>
    <row r="236" spans="1:11" ht="15.75" customHeight="1" x14ac:dyDescent="0.2">
      <c r="A236" s="126" t="s">
        <v>198</v>
      </c>
      <c r="B236" s="199" t="s">
        <v>118</v>
      </c>
      <c r="C236" s="242">
        <f t="shared" ref="C236:J236" si="119">C237</f>
        <v>998789.23</v>
      </c>
      <c r="D236" s="231">
        <f t="shared" si="119"/>
        <v>230000</v>
      </c>
      <c r="E236" s="151">
        <f>D236/C236*100</f>
        <v>23.027881468045067</v>
      </c>
      <c r="F236" s="231">
        <f t="shared" si="119"/>
        <v>458000</v>
      </c>
      <c r="G236" s="151">
        <f>F236/D236*100</f>
        <v>199.13043478260869</v>
      </c>
      <c r="H236" s="231">
        <f t="shared" si="119"/>
        <v>40000</v>
      </c>
      <c r="I236" s="151">
        <f>H236/F236*100</f>
        <v>8.7336244541484707</v>
      </c>
      <c r="J236" s="231">
        <f t="shared" si="119"/>
        <v>10000</v>
      </c>
      <c r="K236" s="151">
        <f>J236/H236*100</f>
        <v>25</v>
      </c>
    </row>
    <row r="237" spans="1:11" ht="12.75" customHeight="1" x14ac:dyDescent="0.2">
      <c r="A237" s="137">
        <v>3</v>
      </c>
      <c r="B237" s="129" t="s">
        <v>37</v>
      </c>
      <c r="C237" s="242">
        <f>C238</f>
        <v>998789.23</v>
      </c>
      <c r="D237" s="231">
        <f>D238</f>
        <v>230000</v>
      </c>
      <c r="E237" s="151">
        <f>D237/C237*100</f>
        <v>23.027881468045067</v>
      </c>
      <c r="F237" s="231">
        <f>F238</f>
        <v>458000</v>
      </c>
      <c r="G237" s="151">
        <f>F237/D237*100</f>
        <v>199.13043478260869</v>
      </c>
      <c r="H237" s="231">
        <f>H238</f>
        <v>40000</v>
      </c>
      <c r="I237" s="151">
        <f>H237/F237*100</f>
        <v>8.7336244541484707</v>
      </c>
      <c r="J237" s="231">
        <f>J238</f>
        <v>10000</v>
      </c>
      <c r="K237" s="151">
        <f>J237/H237*100</f>
        <v>25</v>
      </c>
    </row>
    <row r="238" spans="1:11" ht="12.75" customHeight="1" x14ac:dyDescent="0.2">
      <c r="A238" s="128">
        <v>36</v>
      </c>
      <c r="B238" s="127" t="s">
        <v>130</v>
      </c>
      <c r="C238" s="242">
        <f t="shared" ref="C238:J239" si="120">C239</f>
        <v>998789.23</v>
      </c>
      <c r="D238" s="231">
        <f t="shared" si="120"/>
        <v>230000</v>
      </c>
      <c r="E238" s="151">
        <f>D238/C238*100</f>
        <v>23.027881468045067</v>
      </c>
      <c r="F238" s="231">
        <f t="shared" si="120"/>
        <v>458000</v>
      </c>
      <c r="G238" s="151">
        <f>F238/D238*100</f>
        <v>199.13043478260869</v>
      </c>
      <c r="H238" s="231">
        <f t="shared" si="120"/>
        <v>40000</v>
      </c>
      <c r="I238" s="151">
        <f>H238/F238*100</f>
        <v>8.7336244541484707</v>
      </c>
      <c r="J238" s="231">
        <f t="shared" si="120"/>
        <v>10000</v>
      </c>
      <c r="K238" s="151">
        <f>J238/H238*100</f>
        <v>25</v>
      </c>
    </row>
    <row r="239" spans="1:11" ht="12.75" customHeight="1" x14ac:dyDescent="0.2">
      <c r="A239" s="157">
        <v>363</v>
      </c>
      <c r="B239" s="135" t="s">
        <v>90</v>
      </c>
      <c r="C239" s="242">
        <f>C240</f>
        <v>998789.23</v>
      </c>
      <c r="D239" s="231">
        <f t="shared" si="120"/>
        <v>230000</v>
      </c>
      <c r="E239" s="151">
        <f>D239/C239*100</f>
        <v>23.027881468045067</v>
      </c>
      <c r="F239" s="231">
        <f t="shared" si="120"/>
        <v>458000</v>
      </c>
      <c r="G239" s="151">
        <f>F239/D239*100</f>
        <v>199.13043478260869</v>
      </c>
      <c r="H239" s="231">
        <f t="shared" si="120"/>
        <v>40000</v>
      </c>
      <c r="I239" s="151">
        <f>H239/F239*100</f>
        <v>8.7336244541484707</v>
      </c>
      <c r="J239" s="231">
        <f t="shared" si="120"/>
        <v>10000</v>
      </c>
      <c r="K239" s="151">
        <f>J239/H239*100</f>
        <v>25</v>
      </c>
    </row>
    <row r="240" spans="1:11" ht="12.75" customHeight="1" x14ac:dyDescent="0.2">
      <c r="A240" s="145">
        <v>3632</v>
      </c>
      <c r="B240" s="145" t="s">
        <v>91</v>
      </c>
      <c r="C240" s="250">
        <v>998789.23</v>
      </c>
      <c r="D240" s="214">
        <v>230000</v>
      </c>
      <c r="E240" s="142">
        <f>D240/C240*100</f>
        <v>23.027881468045067</v>
      </c>
      <c r="F240" s="214">
        <v>458000</v>
      </c>
      <c r="G240" s="142">
        <f>F240/D240*100</f>
        <v>199.13043478260869</v>
      </c>
      <c r="H240" s="214">
        <v>40000</v>
      </c>
      <c r="I240" s="142">
        <f>H240/F240*100</f>
        <v>8.7336244541484707</v>
      </c>
      <c r="J240" s="214">
        <v>10000</v>
      </c>
      <c r="K240" s="142">
        <f>J240/H240*100</f>
        <v>25</v>
      </c>
    </row>
    <row r="241" spans="1:11" ht="8.25" customHeight="1" x14ac:dyDescent="0.2">
      <c r="A241" s="131"/>
      <c r="B241" s="145"/>
      <c r="C241" s="246"/>
      <c r="D241" s="246"/>
      <c r="E241" s="142"/>
      <c r="F241" s="234"/>
      <c r="G241" s="142"/>
      <c r="H241" s="234"/>
      <c r="I241" s="142"/>
      <c r="J241" s="234"/>
      <c r="K241" s="142"/>
    </row>
    <row r="242" spans="1:11" ht="12.75" customHeight="1" x14ac:dyDescent="0.2">
      <c r="A242" s="137" t="s">
        <v>199</v>
      </c>
      <c r="B242" s="127" t="s">
        <v>119</v>
      </c>
      <c r="C242" s="242">
        <f t="shared" ref="C242:J242" si="121">C243</f>
        <v>32034.25</v>
      </c>
      <c r="D242" s="231">
        <f t="shared" si="121"/>
        <v>79630</v>
      </c>
      <c r="E242" s="151">
        <f>D242/C242*100</f>
        <v>248.57769418669079</v>
      </c>
      <c r="F242" s="231">
        <f t="shared" si="121"/>
        <v>485000</v>
      </c>
      <c r="G242" s="151">
        <f t="shared" ref="G242:G246" si="122">F242/D242*100</f>
        <v>609.06693457239726</v>
      </c>
      <c r="H242" s="231">
        <f t="shared" si="121"/>
        <v>700000</v>
      </c>
      <c r="I242" s="151">
        <f t="shared" ref="I242:I249" si="123">H242/F242*100</f>
        <v>144.32989690721649</v>
      </c>
      <c r="J242" s="231">
        <f t="shared" si="121"/>
        <v>0</v>
      </c>
      <c r="K242" s="151">
        <f t="shared" ref="K242:K249" si="124">J242/H242*100</f>
        <v>0</v>
      </c>
    </row>
    <row r="243" spans="1:11" ht="12.75" customHeight="1" x14ac:dyDescent="0.2">
      <c r="A243" s="137">
        <v>3</v>
      </c>
      <c r="B243" s="129" t="s">
        <v>37</v>
      </c>
      <c r="C243" s="242">
        <f>C244+C247</f>
        <v>32034.25</v>
      </c>
      <c r="D243" s="231">
        <f>D244+D247</f>
        <v>79630</v>
      </c>
      <c r="E243" s="151">
        <f>D243/C243*100</f>
        <v>248.57769418669079</v>
      </c>
      <c r="F243" s="231">
        <f>F244+F247</f>
        <v>485000</v>
      </c>
      <c r="G243" s="151">
        <f t="shared" si="122"/>
        <v>609.06693457239726</v>
      </c>
      <c r="H243" s="231">
        <f>H244+H247</f>
        <v>700000</v>
      </c>
      <c r="I243" s="151">
        <f t="shared" si="123"/>
        <v>144.32989690721649</v>
      </c>
      <c r="J243" s="231">
        <f>J244+J247</f>
        <v>0</v>
      </c>
      <c r="K243" s="151">
        <f t="shared" si="124"/>
        <v>0</v>
      </c>
    </row>
    <row r="244" spans="1:11" ht="12.75" customHeight="1" x14ac:dyDescent="0.2">
      <c r="A244" s="128">
        <v>36</v>
      </c>
      <c r="B244" s="127" t="s">
        <v>130</v>
      </c>
      <c r="C244" s="242">
        <f t="shared" ref="C244" si="125">C245</f>
        <v>32034.25</v>
      </c>
      <c r="D244" s="231">
        <f t="shared" ref="D244:J244" si="126">D245</f>
        <v>79630</v>
      </c>
      <c r="E244" s="151">
        <f>D244/C244*100</f>
        <v>248.57769418669079</v>
      </c>
      <c r="F244" s="231">
        <f t="shared" si="126"/>
        <v>185000</v>
      </c>
      <c r="G244" s="151">
        <f t="shared" si="122"/>
        <v>232.32450081627528</v>
      </c>
      <c r="H244" s="231">
        <f t="shared" si="126"/>
        <v>0</v>
      </c>
      <c r="I244" s="151">
        <f t="shared" si="123"/>
        <v>0</v>
      </c>
      <c r="J244" s="231">
        <f t="shared" si="126"/>
        <v>0</v>
      </c>
      <c r="K244" s="151" t="s">
        <v>120</v>
      </c>
    </row>
    <row r="245" spans="1:11" ht="12.75" customHeight="1" x14ac:dyDescent="0.2">
      <c r="A245" s="157">
        <v>363</v>
      </c>
      <c r="B245" s="135" t="s">
        <v>90</v>
      </c>
      <c r="C245" s="242">
        <f>C246</f>
        <v>32034.25</v>
      </c>
      <c r="D245" s="231">
        <f>D246</f>
        <v>79630</v>
      </c>
      <c r="E245" s="151">
        <f>D245/C245*100</f>
        <v>248.57769418669079</v>
      </c>
      <c r="F245" s="231">
        <f>F246</f>
        <v>185000</v>
      </c>
      <c r="G245" s="151">
        <f t="shared" si="122"/>
        <v>232.32450081627528</v>
      </c>
      <c r="H245" s="231">
        <f>H246</f>
        <v>0</v>
      </c>
      <c r="I245" s="151">
        <f t="shared" si="123"/>
        <v>0</v>
      </c>
      <c r="J245" s="231">
        <f>J246</f>
        <v>0</v>
      </c>
      <c r="K245" s="151" t="s">
        <v>120</v>
      </c>
    </row>
    <row r="246" spans="1:11" ht="12.75" customHeight="1" x14ac:dyDescent="0.2">
      <c r="A246" s="145">
        <v>3632</v>
      </c>
      <c r="B246" s="145" t="s">
        <v>91</v>
      </c>
      <c r="C246" s="250">
        <v>32034.25</v>
      </c>
      <c r="D246" s="214">
        <v>79630</v>
      </c>
      <c r="E246" s="142">
        <f>D246/C246*100</f>
        <v>248.57769418669079</v>
      </c>
      <c r="F246" s="214">
        <v>185000</v>
      </c>
      <c r="G246" s="142">
        <f t="shared" si="122"/>
        <v>232.32450081627528</v>
      </c>
      <c r="H246" s="214">
        <v>0</v>
      </c>
      <c r="I246" s="142">
        <f t="shared" si="123"/>
        <v>0</v>
      </c>
      <c r="J246" s="214">
        <v>0</v>
      </c>
      <c r="K246" s="142" t="s">
        <v>120</v>
      </c>
    </row>
    <row r="247" spans="1:11" ht="12.75" customHeight="1" x14ac:dyDescent="0.2">
      <c r="A247" s="137">
        <v>38</v>
      </c>
      <c r="B247" s="138" t="s">
        <v>57</v>
      </c>
      <c r="C247" s="242">
        <f t="shared" ref="C247:J248" si="127">C248</f>
        <v>0</v>
      </c>
      <c r="D247" s="231">
        <f t="shared" si="127"/>
        <v>0</v>
      </c>
      <c r="E247" s="151" t="s">
        <v>120</v>
      </c>
      <c r="F247" s="231">
        <f t="shared" si="127"/>
        <v>300000</v>
      </c>
      <c r="G247" s="151" t="s">
        <v>120</v>
      </c>
      <c r="H247" s="231">
        <f t="shared" si="127"/>
        <v>700000</v>
      </c>
      <c r="I247" s="151">
        <f t="shared" si="123"/>
        <v>233.33333333333334</v>
      </c>
      <c r="J247" s="231">
        <f t="shared" si="127"/>
        <v>0</v>
      </c>
      <c r="K247" s="151">
        <f t="shared" si="124"/>
        <v>0</v>
      </c>
    </row>
    <row r="248" spans="1:11" ht="12.75" customHeight="1" x14ac:dyDescent="0.2">
      <c r="A248" s="137">
        <v>386</v>
      </c>
      <c r="B248" s="138" t="s">
        <v>92</v>
      </c>
      <c r="C248" s="242">
        <f t="shared" si="127"/>
        <v>0</v>
      </c>
      <c r="D248" s="231">
        <f t="shared" si="127"/>
        <v>0</v>
      </c>
      <c r="E248" s="151" t="s">
        <v>120</v>
      </c>
      <c r="F248" s="231">
        <f t="shared" si="127"/>
        <v>300000</v>
      </c>
      <c r="G248" s="151" t="s">
        <v>120</v>
      </c>
      <c r="H248" s="231">
        <f t="shared" si="127"/>
        <v>700000</v>
      </c>
      <c r="I248" s="151">
        <f t="shared" si="123"/>
        <v>233.33333333333334</v>
      </c>
      <c r="J248" s="231">
        <f t="shared" si="127"/>
        <v>0</v>
      </c>
      <c r="K248" s="151">
        <f t="shared" si="124"/>
        <v>0</v>
      </c>
    </row>
    <row r="249" spans="1:11" ht="25.5" customHeight="1" x14ac:dyDescent="0.2">
      <c r="A249" s="192">
        <v>3861</v>
      </c>
      <c r="B249" s="193" t="s">
        <v>94</v>
      </c>
      <c r="C249" s="243">
        <v>0</v>
      </c>
      <c r="D249" s="220">
        <v>0</v>
      </c>
      <c r="E249" s="142" t="s">
        <v>120</v>
      </c>
      <c r="F249" s="220">
        <v>300000</v>
      </c>
      <c r="G249" s="142" t="s">
        <v>120</v>
      </c>
      <c r="H249" s="220">
        <v>700000</v>
      </c>
      <c r="I249" s="142">
        <f t="shared" si="123"/>
        <v>233.33333333333334</v>
      </c>
      <c r="J249" s="220">
        <v>0</v>
      </c>
      <c r="K249" s="142">
        <f t="shared" si="124"/>
        <v>0</v>
      </c>
    </row>
    <row r="250" spans="1:11" ht="9.75" customHeight="1" x14ac:dyDescent="0.2">
      <c r="A250" s="131"/>
      <c r="B250" s="145"/>
      <c r="C250" s="250"/>
      <c r="D250" s="250"/>
      <c r="E250" s="142"/>
      <c r="F250" s="214"/>
      <c r="G250" s="142"/>
      <c r="H250" s="214"/>
      <c r="I250" s="142"/>
      <c r="J250" s="214"/>
      <c r="K250" s="142"/>
    </row>
    <row r="251" spans="1:11" ht="12.75" customHeight="1" x14ac:dyDescent="0.2">
      <c r="A251" s="137" t="s">
        <v>200</v>
      </c>
      <c r="B251" s="127" t="s">
        <v>110</v>
      </c>
      <c r="C251" s="242">
        <f t="shared" ref="C251:J251" si="128">C252</f>
        <v>5212244.66</v>
      </c>
      <c r="D251" s="231">
        <f t="shared" si="128"/>
        <v>1375660</v>
      </c>
      <c r="E251" s="219">
        <f t="shared" ref="E251:E265" si="129">D251/C251*100</f>
        <v>26.39285163563293</v>
      </c>
      <c r="F251" s="231">
        <f t="shared" si="128"/>
        <v>11679800</v>
      </c>
      <c r="G251" s="219">
        <f>F251/D251*100</f>
        <v>849.03246441707984</v>
      </c>
      <c r="H251" s="231">
        <f t="shared" si="128"/>
        <v>18300000</v>
      </c>
      <c r="I251" s="219">
        <f t="shared" ref="I251:I265" si="130">H251/F251*100</f>
        <v>156.68076508159385</v>
      </c>
      <c r="J251" s="231">
        <f t="shared" si="128"/>
        <v>17676000</v>
      </c>
      <c r="K251" s="219">
        <f>J251/H251*100</f>
        <v>96.590163934426229</v>
      </c>
    </row>
    <row r="252" spans="1:11" ht="11.45" customHeight="1" x14ac:dyDescent="0.2">
      <c r="A252" s="137">
        <v>3</v>
      </c>
      <c r="B252" s="129" t="s">
        <v>37</v>
      </c>
      <c r="C252" s="242">
        <f>C253+C258</f>
        <v>5212244.66</v>
      </c>
      <c r="D252" s="231">
        <f>D253+D258</f>
        <v>1375660</v>
      </c>
      <c r="E252" s="219">
        <f t="shared" si="129"/>
        <v>26.39285163563293</v>
      </c>
      <c r="F252" s="231">
        <f>F253+F258</f>
        <v>11679800</v>
      </c>
      <c r="G252" s="219">
        <f>F252/D252*100</f>
        <v>849.03246441707984</v>
      </c>
      <c r="H252" s="231">
        <f>H253+H258</f>
        <v>18300000</v>
      </c>
      <c r="I252" s="219">
        <f t="shared" si="130"/>
        <v>156.68076508159385</v>
      </c>
      <c r="J252" s="231">
        <f>J253+J258</f>
        <v>17676000</v>
      </c>
      <c r="K252" s="219">
        <f>J252/H252*100</f>
        <v>96.590163934426229</v>
      </c>
    </row>
    <row r="253" spans="1:11" ht="11.45" customHeight="1" x14ac:dyDescent="0.2">
      <c r="A253" s="137">
        <v>31</v>
      </c>
      <c r="B253" s="135" t="s">
        <v>38</v>
      </c>
      <c r="C253" s="242">
        <f>C254+C256</f>
        <v>95953.959999999992</v>
      </c>
      <c r="D253" s="231">
        <f>D254+D256</f>
        <v>116770</v>
      </c>
      <c r="E253" s="219">
        <f t="shared" si="129"/>
        <v>121.69377897483335</v>
      </c>
      <c r="F253" s="231">
        <f>F254+F256</f>
        <v>15500</v>
      </c>
      <c r="G253" s="219">
        <f>F253/D253*100</f>
        <v>13.273957352059604</v>
      </c>
      <c r="H253" s="231">
        <f>H254+H256</f>
        <v>0</v>
      </c>
      <c r="I253" s="219">
        <f t="shared" si="130"/>
        <v>0</v>
      </c>
      <c r="J253" s="231">
        <f>J254+J256</f>
        <v>0</v>
      </c>
      <c r="K253" s="219" t="s">
        <v>120</v>
      </c>
    </row>
    <row r="254" spans="1:11" ht="11.45" customHeight="1" x14ac:dyDescent="0.2">
      <c r="A254" s="137">
        <v>311</v>
      </c>
      <c r="B254" s="135" t="s">
        <v>85</v>
      </c>
      <c r="C254" s="242">
        <f>C255</f>
        <v>82363.98</v>
      </c>
      <c r="D254" s="231">
        <f>D255</f>
        <v>99720</v>
      </c>
      <c r="E254" s="219">
        <f t="shared" si="129"/>
        <v>121.07234254585562</v>
      </c>
      <c r="F254" s="231">
        <f>F255</f>
        <v>12000</v>
      </c>
      <c r="G254" s="219">
        <f>F254/D254*100</f>
        <v>12.033694344163658</v>
      </c>
      <c r="H254" s="231">
        <f>H255</f>
        <v>0</v>
      </c>
      <c r="I254" s="219">
        <f t="shared" si="130"/>
        <v>0</v>
      </c>
      <c r="J254" s="231">
        <f>J255</f>
        <v>0</v>
      </c>
      <c r="K254" s="219" t="s">
        <v>120</v>
      </c>
    </row>
    <row r="255" spans="1:11" ht="11.45" customHeight="1" x14ac:dyDescent="0.2">
      <c r="A255" s="131">
        <v>3111</v>
      </c>
      <c r="B255" s="145" t="s">
        <v>39</v>
      </c>
      <c r="C255" s="243">
        <v>82363.98</v>
      </c>
      <c r="D255" s="220">
        <v>99720</v>
      </c>
      <c r="E255" s="221">
        <f t="shared" si="129"/>
        <v>121.07234254585562</v>
      </c>
      <c r="F255" s="220">
        <v>12000</v>
      </c>
      <c r="G255" s="221">
        <f>F255/D255*100</f>
        <v>12.033694344163658</v>
      </c>
      <c r="H255" s="220">
        <v>0</v>
      </c>
      <c r="I255" s="221">
        <f t="shared" si="130"/>
        <v>0</v>
      </c>
      <c r="J255" s="220">
        <v>0</v>
      </c>
      <c r="K255" s="221" t="s">
        <v>120</v>
      </c>
    </row>
    <row r="256" spans="1:11" ht="11.45" customHeight="1" x14ac:dyDescent="0.2">
      <c r="A256" s="137">
        <v>313</v>
      </c>
      <c r="B256" s="135" t="s">
        <v>42</v>
      </c>
      <c r="C256" s="242">
        <f>C257</f>
        <v>13589.98</v>
      </c>
      <c r="D256" s="231">
        <f>D257</f>
        <v>17050</v>
      </c>
      <c r="E256" s="219">
        <f t="shared" si="129"/>
        <v>125.4600816189575</v>
      </c>
      <c r="F256" s="231">
        <f>F257</f>
        <v>3500</v>
      </c>
      <c r="G256" s="219">
        <f t="shared" ref="G256:G257" si="131">F256/D256*100</f>
        <v>20.527859237536656</v>
      </c>
      <c r="H256" s="231">
        <f>H257</f>
        <v>0</v>
      </c>
      <c r="I256" s="219">
        <f t="shared" si="130"/>
        <v>0</v>
      </c>
      <c r="J256" s="231">
        <f>J257</f>
        <v>0</v>
      </c>
      <c r="K256" s="219" t="s">
        <v>120</v>
      </c>
    </row>
    <row r="257" spans="1:11" ht="11.45" customHeight="1" x14ac:dyDescent="0.2">
      <c r="A257" s="131">
        <v>3132</v>
      </c>
      <c r="B257" s="145" t="s">
        <v>142</v>
      </c>
      <c r="C257" s="243">
        <v>13589.98</v>
      </c>
      <c r="D257" s="220">
        <v>17050</v>
      </c>
      <c r="E257" s="221">
        <f t="shared" si="129"/>
        <v>125.4600816189575</v>
      </c>
      <c r="F257" s="220">
        <v>3500</v>
      </c>
      <c r="G257" s="221">
        <f t="shared" si="131"/>
        <v>20.527859237536656</v>
      </c>
      <c r="H257" s="220">
        <v>0</v>
      </c>
      <c r="I257" s="221">
        <f t="shared" si="130"/>
        <v>0</v>
      </c>
      <c r="J257" s="220">
        <v>0</v>
      </c>
      <c r="K257" s="221" t="s">
        <v>120</v>
      </c>
    </row>
    <row r="258" spans="1:11" ht="12.75" customHeight="1" x14ac:dyDescent="0.2">
      <c r="A258" s="137">
        <v>32</v>
      </c>
      <c r="B258" s="130" t="s">
        <v>3</v>
      </c>
      <c r="C258" s="242">
        <f>C259+C261+C264</f>
        <v>5116290.7</v>
      </c>
      <c r="D258" s="231">
        <f>D259+D261+D264</f>
        <v>1258890</v>
      </c>
      <c r="E258" s="219">
        <f t="shared" si="129"/>
        <v>24.605521339903536</v>
      </c>
      <c r="F258" s="231">
        <f>F259+F261+F264</f>
        <v>11664300</v>
      </c>
      <c r="G258" s="219">
        <f>F258/D258*100</f>
        <v>926.55434549484073</v>
      </c>
      <c r="H258" s="231">
        <f>H259+H261+H264</f>
        <v>18300000</v>
      </c>
      <c r="I258" s="219">
        <f t="shared" si="130"/>
        <v>156.88896890512075</v>
      </c>
      <c r="J258" s="231">
        <f>J259+J261+J264</f>
        <v>17676000</v>
      </c>
      <c r="K258" s="219">
        <f>J258/H258*100</f>
        <v>96.590163934426229</v>
      </c>
    </row>
    <row r="259" spans="1:11" ht="12.75" customHeight="1" x14ac:dyDescent="0.2">
      <c r="A259" s="137">
        <v>321</v>
      </c>
      <c r="B259" s="130" t="s">
        <v>7</v>
      </c>
      <c r="C259" s="242">
        <f>C260</f>
        <v>1920.55</v>
      </c>
      <c r="D259" s="231">
        <f>D260</f>
        <v>2690</v>
      </c>
      <c r="E259" s="219">
        <f t="shared" si="129"/>
        <v>140.06404415401838</v>
      </c>
      <c r="F259" s="231">
        <f>F260</f>
        <v>500</v>
      </c>
      <c r="G259" s="219">
        <f t="shared" ref="G259:G260" si="132">F259/D259*100</f>
        <v>18.587360594795538</v>
      </c>
      <c r="H259" s="231">
        <f>H260</f>
        <v>0</v>
      </c>
      <c r="I259" s="219">
        <f t="shared" si="130"/>
        <v>0</v>
      </c>
      <c r="J259" s="231">
        <f>J260</f>
        <v>0</v>
      </c>
      <c r="K259" s="219" t="s">
        <v>120</v>
      </c>
    </row>
    <row r="260" spans="1:11" ht="12.75" customHeight="1" x14ac:dyDescent="0.2">
      <c r="A260" s="79">
        <v>3212</v>
      </c>
      <c r="B260" s="104" t="s">
        <v>44</v>
      </c>
      <c r="C260" s="243">
        <v>1920.55</v>
      </c>
      <c r="D260" s="220">
        <v>2690</v>
      </c>
      <c r="E260" s="221">
        <f t="shared" si="129"/>
        <v>140.06404415401838</v>
      </c>
      <c r="F260" s="220">
        <v>500</v>
      </c>
      <c r="G260" s="221">
        <f t="shared" si="132"/>
        <v>18.587360594795538</v>
      </c>
      <c r="H260" s="220">
        <v>0</v>
      </c>
      <c r="I260" s="221">
        <f t="shared" si="130"/>
        <v>0</v>
      </c>
      <c r="J260" s="220">
        <v>0</v>
      </c>
      <c r="K260" s="221" t="s">
        <v>120</v>
      </c>
    </row>
    <row r="261" spans="1:11" ht="12.75" customHeight="1" x14ac:dyDescent="0.2">
      <c r="A261" s="128">
        <v>323</v>
      </c>
      <c r="B261" s="129" t="s">
        <v>11</v>
      </c>
      <c r="C261" s="242">
        <f>C262+C263</f>
        <v>137265.17000000001</v>
      </c>
      <c r="D261" s="231">
        <f>D262+D263</f>
        <v>257000</v>
      </c>
      <c r="E261" s="219">
        <f t="shared" si="129"/>
        <v>187.2288505525473</v>
      </c>
      <c r="F261" s="231">
        <f>F262+F263</f>
        <v>301400</v>
      </c>
      <c r="G261" s="219">
        <f>F261/D261*100</f>
        <v>117.2762645914397</v>
      </c>
      <c r="H261" s="231">
        <f>H262+H263</f>
        <v>964500</v>
      </c>
      <c r="I261" s="219">
        <f t="shared" si="130"/>
        <v>320.0066357000664</v>
      </c>
      <c r="J261" s="231">
        <f>J262+J263</f>
        <v>1794000</v>
      </c>
      <c r="K261" s="219">
        <f>J261/H261*100</f>
        <v>186.0031104199067</v>
      </c>
    </row>
    <row r="262" spans="1:11" ht="12.75" customHeight="1" x14ac:dyDescent="0.2">
      <c r="A262" s="131">
        <v>3234</v>
      </c>
      <c r="B262" s="133" t="s">
        <v>50</v>
      </c>
      <c r="C262" s="243">
        <v>0</v>
      </c>
      <c r="D262" s="220">
        <v>0</v>
      </c>
      <c r="E262" s="221" t="s">
        <v>120</v>
      </c>
      <c r="F262" s="220">
        <v>15000</v>
      </c>
      <c r="G262" s="221" t="s">
        <v>120</v>
      </c>
      <c r="H262" s="220">
        <v>0</v>
      </c>
      <c r="I262" s="221">
        <f t="shared" si="130"/>
        <v>0</v>
      </c>
      <c r="J262" s="220">
        <v>0</v>
      </c>
      <c r="K262" s="221" t="s">
        <v>120</v>
      </c>
    </row>
    <row r="263" spans="1:11" ht="12.75" customHeight="1" x14ac:dyDescent="0.2">
      <c r="A263" s="131">
        <v>3237</v>
      </c>
      <c r="B263" s="134" t="s">
        <v>13</v>
      </c>
      <c r="C263" s="243">
        <v>137265.17000000001</v>
      </c>
      <c r="D263" s="220">
        <v>257000</v>
      </c>
      <c r="E263" s="221">
        <f t="shared" si="129"/>
        <v>187.2288505525473</v>
      </c>
      <c r="F263" s="220">
        <v>286400</v>
      </c>
      <c r="G263" s="221">
        <f>F263/D263*100</f>
        <v>111.43968871595331</v>
      </c>
      <c r="H263" s="220">
        <v>964500</v>
      </c>
      <c r="I263" s="221">
        <f t="shared" si="130"/>
        <v>336.76675977653628</v>
      </c>
      <c r="J263" s="220">
        <v>1794000</v>
      </c>
      <c r="K263" s="221">
        <f>J263/H263*100</f>
        <v>186.0031104199067</v>
      </c>
    </row>
    <row r="264" spans="1:11" x14ac:dyDescent="0.2">
      <c r="A264" s="137">
        <v>329</v>
      </c>
      <c r="B264" s="135" t="s">
        <v>54</v>
      </c>
      <c r="C264" s="242">
        <f>C265</f>
        <v>4977104.9800000004</v>
      </c>
      <c r="D264" s="231">
        <f>D265</f>
        <v>999200</v>
      </c>
      <c r="E264" s="219">
        <f t="shared" si="129"/>
        <v>20.075927753486926</v>
      </c>
      <c r="F264" s="231">
        <f>F265</f>
        <v>11362400</v>
      </c>
      <c r="G264" s="219" t="s">
        <v>120</v>
      </c>
      <c r="H264" s="231">
        <f>H265</f>
        <v>17335500</v>
      </c>
      <c r="I264" s="219">
        <f t="shared" si="130"/>
        <v>152.56899950714637</v>
      </c>
      <c r="J264" s="231">
        <f>J265</f>
        <v>15882000</v>
      </c>
      <c r="K264" s="219">
        <f>J264/H264*100</f>
        <v>91.615471143030206</v>
      </c>
    </row>
    <row r="265" spans="1:11" ht="12.75" customHeight="1" x14ac:dyDescent="0.2">
      <c r="A265" s="131">
        <v>3299</v>
      </c>
      <c r="B265" s="145" t="s">
        <v>54</v>
      </c>
      <c r="C265" s="243">
        <v>4977104.9800000004</v>
      </c>
      <c r="D265" s="220">
        <v>999200</v>
      </c>
      <c r="E265" s="221">
        <f t="shared" si="129"/>
        <v>20.075927753486926</v>
      </c>
      <c r="F265" s="220">
        <v>11362400</v>
      </c>
      <c r="G265" s="221" t="s">
        <v>120</v>
      </c>
      <c r="H265" s="220">
        <v>17335500</v>
      </c>
      <c r="I265" s="221">
        <f t="shared" si="130"/>
        <v>152.56899950714637</v>
      </c>
      <c r="J265" s="220">
        <v>15882000</v>
      </c>
      <c r="K265" s="221">
        <f>J265/H265*100</f>
        <v>91.615471143030206</v>
      </c>
    </row>
    <row r="266" spans="1:11" ht="8.25" customHeight="1" x14ac:dyDescent="0.2">
      <c r="A266" s="131"/>
      <c r="B266" s="168"/>
      <c r="C266" s="243"/>
      <c r="D266" s="243"/>
      <c r="E266" s="221"/>
      <c r="F266" s="220"/>
      <c r="G266" s="221"/>
      <c r="H266" s="220"/>
      <c r="I266" s="221"/>
      <c r="J266" s="220"/>
      <c r="K266" s="221"/>
    </row>
    <row r="267" spans="1:11" ht="12.75" customHeight="1" x14ac:dyDescent="0.2">
      <c r="A267" s="137" t="s">
        <v>201</v>
      </c>
      <c r="B267" s="127" t="s">
        <v>109</v>
      </c>
      <c r="C267" s="242">
        <f t="shared" ref="C267:J268" si="133">C268</f>
        <v>6224.87</v>
      </c>
      <c r="D267" s="231">
        <f t="shared" si="133"/>
        <v>0</v>
      </c>
      <c r="E267" s="219">
        <f>D267/C267*100</f>
        <v>0</v>
      </c>
      <c r="F267" s="231">
        <f t="shared" si="133"/>
        <v>0</v>
      </c>
      <c r="G267" s="219" t="s">
        <v>120</v>
      </c>
      <c r="H267" s="231">
        <f t="shared" si="133"/>
        <v>0</v>
      </c>
      <c r="I267" s="219" t="s">
        <v>120</v>
      </c>
      <c r="J267" s="231">
        <f t="shared" si="133"/>
        <v>0</v>
      </c>
      <c r="K267" s="219" t="s">
        <v>120</v>
      </c>
    </row>
    <row r="268" spans="1:11" ht="12.75" customHeight="1" x14ac:dyDescent="0.2">
      <c r="A268" s="137">
        <v>3</v>
      </c>
      <c r="B268" s="129" t="s">
        <v>37</v>
      </c>
      <c r="C268" s="242">
        <f t="shared" si="133"/>
        <v>6224.87</v>
      </c>
      <c r="D268" s="231">
        <f t="shared" si="133"/>
        <v>0</v>
      </c>
      <c r="E268" s="219">
        <f>D268/C268*100</f>
        <v>0</v>
      </c>
      <c r="F268" s="231">
        <f t="shared" si="133"/>
        <v>0</v>
      </c>
      <c r="G268" s="219" t="s">
        <v>120</v>
      </c>
      <c r="H268" s="231">
        <f t="shared" si="133"/>
        <v>0</v>
      </c>
      <c r="I268" s="219" t="s">
        <v>120</v>
      </c>
      <c r="J268" s="231">
        <f t="shared" si="133"/>
        <v>0</v>
      </c>
      <c r="K268" s="219" t="s">
        <v>120</v>
      </c>
    </row>
    <row r="269" spans="1:11" ht="12.75" customHeight="1" x14ac:dyDescent="0.2">
      <c r="A269" s="137">
        <v>32</v>
      </c>
      <c r="B269" s="130" t="s">
        <v>3</v>
      </c>
      <c r="C269" s="242">
        <f t="shared" ref="C269:J270" si="134">C270</f>
        <v>6224.87</v>
      </c>
      <c r="D269" s="231">
        <f t="shared" si="134"/>
        <v>0</v>
      </c>
      <c r="E269" s="219">
        <f>D269/C269*100</f>
        <v>0</v>
      </c>
      <c r="F269" s="231">
        <f t="shared" si="134"/>
        <v>0</v>
      </c>
      <c r="G269" s="219" t="s">
        <v>120</v>
      </c>
      <c r="H269" s="231">
        <f t="shared" si="134"/>
        <v>0</v>
      </c>
      <c r="I269" s="219" t="s">
        <v>120</v>
      </c>
      <c r="J269" s="231">
        <f t="shared" si="134"/>
        <v>0</v>
      </c>
      <c r="K269" s="219" t="s">
        <v>120</v>
      </c>
    </row>
    <row r="270" spans="1:11" ht="12.75" customHeight="1" x14ac:dyDescent="0.2">
      <c r="A270" s="128">
        <v>323</v>
      </c>
      <c r="B270" s="129" t="s">
        <v>11</v>
      </c>
      <c r="C270" s="242">
        <f t="shared" si="134"/>
        <v>6224.87</v>
      </c>
      <c r="D270" s="231">
        <f t="shared" si="134"/>
        <v>0</v>
      </c>
      <c r="E270" s="219">
        <f>D270/C270*100</f>
        <v>0</v>
      </c>
      <c r="F270" s="231">
        <f t="shared" si="134"/>
        <v>0</v>
      </c>
      <c r="G270" s="219" t="s">
        <v>120</v>
      </c>
      <c r="H270" s="231">
        <f t="shared" si="134"/>
        <v>0</v>
      </c>
      <c r="I270" s="219" t="s">
        <v>120</v>
      </c>
      <c r="J270" s="231">
        <f t="shared" si="134"/>
        <v>0</v>
      </c>
      <c r="K270" s="219" t="s">
        <v>120</v>
      </c>
    </row>
    <row r="271" spans="1:11" ht="12.75" customHeight="1" x14ac:dyDescent="0.2">
      <c r="A271" s="131">
        <v>3239</v>
      </c>
      <c r="B271" s="143" t="s">
        <v>53</v>
      </c>
      <c r="C271" s="243">
        <v>6224.87</v>
      </c>
      <c r="D271" s="220">
        <v>0</v>
      </c>
      <c r="E271" s="221">
        <f>D271/C271*100</f>
        <v>0</v>
      </c>
      <c r="F271" s="220">
        <v>0</v>
      </c>
      <c r="G271" s="221" t="s">
        <v>120</v>
      </c>
      <c r="H271" s="220">
        <v>0</v>
      </c>
      <c r="I271" s="221" t="s">
        <v>120</v>
      </c>
      <c r="J271" s="220">
        <v>0</v>
      </c>
      <c r="K271" s="221" t="s">
        <v>120</v>
      </c>
    </row>
    <row r="272" spans="1:11" ht="13.5" customHeight="1" x14ac:dyDescent="0.2">
      <c r="A272" s="131"/>
      <c r="B272" s="145"/>
      <c r="C272" s="250"/>
      <c r="D272" s="250"/>
      <c r="E272" s="142"/>
      <c r="F272" s="214"/>
      <c r="G272" s="142"/>
      <c r="H272" s="214"/>
      <c r="I272" s="142"/>
      <c r="J272" s="214"/>
      <c r="K272" s="142"/>
    </row>
    <row r="273" spans="1:13" ht="14.25" customHeight="1" x14ac:dyDescent="0.2">
      <c r="A273" s="135" t="s">
        <v>202</v>
      </c>
      <c r="B273" s="127" t="s">
        <v>115</v>
      </c>
      <c r="C273" s="244">
        <f t="shared" ref="C273:J276" si="135">C274</f>
        <v>3948.5</v>
      </c>
      <c r="D273" s="244">
        <f t="shared" si="135"/>
        <v>0</v>
      </c>
      <c r="E273" s="209">
        <f>D273/C273*100</f>
        <v>0</v>
      </c>
      <c r="F273" s="149">
        <f t="shared" si="135"/>
        <v>0</v>
      </c>
      <c r="G273" s="209" t="s">
        <v>120</v>
      </c>
      <c r="H273" s="149">
        <f t="shared" si="135"/>
        <v>0</v>
      </c>
      <c r="I273" s="209" t="s">
        <v>120</v>
      </c>
      <c r="J273" s="149">
        <f t="shared" si="135"/>
        <v>0</v>
      </c>
      <c r="K273" s="209" t="s">
        <v>120</v>
      </c>
    </row>
    <row r="274" spans="1:13" ht="11.25" customHeight="1" x14ac:dyDescent="0.2">
      <c r="A274" s="137">
        <v>3</v>
      </c>
      <c r="B274" s="177" t="s">
        <v>37</v>
      </c>
      <c r="C274" s="242">
        <f>C275</f>
        <v>3948.5</v>
      </c>
      <c r="D274" s="242">
        <f>D275</f>
        <v>0</v>
      </c>
      <c r="E274" s="151">
        <f>D274/C274*100</f>
        <v>0</v>
      </c>
      <c r="F274" s="231">
        <f>F275</f>
        <v>0</v>
      </c>
      <c r="G274" s="151" t="s">
        <v>120</v>
      </c>
      <c r="H274" s="231">
        <f>H275</f>
        <v>0</v>
      </c>
      <c r="I274" s="151" t="s">
        <v>120</v>
      </c>
      <c r="J274" s="231">
        <f>J275</f>
        <v>0</v>
      </c>
      <c r="K274" s="151" t="s">
        <v>120</v>
      </c>
    </row>
    <row r="275" spans="1:13" ht="13.5" customHeight="1" x14ac:dyDescent="0.2">
      <c r="A275" s="137">
        <v>38</v>
      </c>
      <c r="B275" s="138" t="s">
        <v>57</v>
      </c>
      <c r="C275" s="242">
        <f t="shared" si="135"/>
        <v>3948.5</v>
      </c>
      <c r="D275" s="242">
        <f t="shared" si="135"/>
        <v>0</v>
      </c>
      <c r="E275" s="151">
        <f>D275/C275*100</f>
        <v>0</v>
      </c>
      <c r="F275" s="231">
        <f t="shared" si="135"/>
        <v>0</v>
      </c>
      <c r="G275" s="151" t="s">
        <v>120</v>
      </c>
      <c r="H275" s="231">
        <f t="shared" si="135"/>
        <v>0</v>
      </c>
      <c r="I275" s="151" t="s">
        <v>120</v>
      </c>
      <c r="J275" s="231">
        <f t="shared" si="135"/>
        <v>0</v>
      </c>
      <c r="K275" s="151" t="s">
        <v>120</v>
      </c>
    </row>
    <row r="276" spans="1:13" ht="12.75" customHeight="1" x14ac:dyDescent="0.2">
      <c r="A276" s="126">
        <v>386</v>
      </c>
      <c r="B276" s="201" t="s">
        <v>174</v>
      </c>
      <c r="C276" s="244">
        <f t="shared" si="135"/>
        <v>3948.5</v>
      </c>
      <c r="D276" s="244">
        <f t="shared" si="135"/>
        <v>0</v>
      </c>
      <c r="E276" s="151">
        <f>D276/C276*100</f>
        <v>0</v>
      </c>
      <c r="F276" s="149">
        <f t="shared" si="135"/>
        <v>0</v>
      </c>
      <c r="G276" s="151" t="s">
        <v>120</v>
      </c>
      <c r="H276" s="149">
        <f t="shared" si="135"/>
        <v>0</v>
      </c>
      <c r="I276" s="151" t="s">
        <v>120</v>
      </c>
      <c r="J276" s="149">
        <f t="shared" si="135"/>
        <v>0</v>
      </c>
      <c r="K276" s="151" t="s">
        <v>120</v>
      </c>
    </row>
    <row r="277" spans="1:13" ht="25.5" x14ac:dyDescent="0.2">
      <c r="A277" s="192">
        <v>3861</v>
      </c>
      <c r="B277" s="193" t="s">
        <v>94</v>
      </c>
      <c r="C277" s="243">
        <v>3948.5</v>
      </c>
      <c r="D277" s="243">
        <v>0</v>
      </c>
      <c r="E277" s="142">
        <f>D277/C277*100</f>
        <v>0</v>
      </c>
      <c r="F277" s="220">
        <v>0</v>
      </c>
      <c r="G277" s="142" t="s">
        <v>120</v>
      </c>
      <c r="H277" s="220">
        <v>0</v>
      </c>
      <c r="I277" s="142" t="s">
        <v>120</v>
      </c>
      <c r="J277" s="220">
        <v>0</v>
      </c>
      <c r="K277" s="142" t="s">
        <v>120</v>
      </c>
    </row>
    <row r="278" spans="1:13" ht="8.25" customHeight="1" x14ac:dyDescent="0.2">
      <c r="A278" s="161"/>
      <c r="B278" s="169"/>
      <c r="C278" s="245"/>
      <c r="D278" s="245"/>
      <c r="E278" s="153"/>
      <c r="F278" s="152"/>
      <c r="G278" s="153"/>
      <c r="H278" s="152"/>
      <c r="I278" s="153"/>
      <c r="J278" s="152"/>
      <c r="K278" s="153"/>
    </row>
    <row r="279" spans="1:13" ht="14.25" customHeight="1" x14ac:dyDescent="0.2">
      <c r="A279" s="137" t="s">
        <v>203</v>
      </c>
      <c r="B279" s="127" t="s">
        <v>122</v>
      </c>
      <c r="C279" s="242">
        <f t="shared" ref="C279:J281" si="136">C280</f>
        <v>913730.34</v>
      </c>
      <c r="D279" s="231">
        <f t="shared" si="136"/>
        <v>895377</v>
      </c>
      <c r="E279" s="219">
        <f>D279/C279*100</f>
        <v>97.991383322129806</v>
      </c>
      <c r="F279" s="231">
        <f t="shared" si="136"/>
        <v>1200000</v>
      </c>
      <c r="G279" s="219">
        <f>F279/D279*100</f>
        <v>134.02175843248153</v>
      </c>
      <c r="H279" s="231">
        <f t="shared" si="136"/>
        <v>1310000</v>
      </c>
      <c r="I279" s="219">
        <f>H279/F279*100</f>
        <v>109.16666666666666</v>
      </c>
      <c r="J279" s="231">
        <f t="shared" si="136"/>
        <v>730000</v>
      </c>
      <c r="K279" s="219">
        <f>J279/H279*100</f>
        <v>55.725190839694662</v>
      </c>
    </row>
    <row r="280" spans="1:13" ht="12.75" customHeight="1" x14ac:dyDescent="0.2">
      <c r="A280" s="137">
        <v>3</v>
      </c>
      <c r="B280" s="129" t="s">
        <v>37</v>
      </c>
      <c r="C280" s="242">
        <f t="shared" si="136"/>
        <v>913730.34</v>
      </c>
      <c r="D280" s="231">
        <f t="shared" si="136"/>
        <v>895377</v>
      </c>
      <c r="E280" s="219">
        <f>D280/C280*100</f>
        <v>97.991383322129806</v>
      </c>
      <c r="F280" s="231">
        <f t="shared" si="136"/>
        <v>1200000</v>
      </c>
      <c r="G280" s="219">
        <f>F280/D280*100</f>
        <v>134.02175843248153</v>
      </c>
      <c r="H280" s="231">
        <f t="shared" si="136"/>
        <v>1310000</v>
      </c>
      <c r="I280" s="219">
        <f>H280/F280*100</f>
        <v>109.16666666666666</v>
      </c>
      <c r="J280" s="231">
        <f t="shared" si="136"/>
        <v>730000</v>
      </c>
      <c r="K280" s="219">
        <f>J280/H280*100</f>
        <v>55.725190839694662</v>
      </c>
    </row>
    <row r="281" spans="1:13" ht="12.75" customHeight="1" x14ac:dyDescent="0.2">
      <c r="A281" s="128">
        <v>36</v>
      </c>
      <c r="B281" s="127" t="s">
        <v>130</v>
      </c>
      <c r="C281" s="242">
        <f t="shared" si="136"/>
        <v>913730.34</v>
      </c>
      <c r="D281" s="231">
        <f t="shared" si="136"/>
        <v>895377</v>
      </c>
      <c r="E281" s="219">
        <f>D281/C281*100</f>
        <v>97.991383322129806</v>
      </c>
      <c r="F281" s="231">
        <f t="shared" si="136"/>
        <v>1200000</v>
      </c>
      <c r="G281" s="219">
        <f>F281/D281*100</f>
        <v>134.02175843248153</v>
      </c>
      <c r="H281" s="231">
        <f t="shared" si="136"/>
        <v>1310000</v>
      </c>
      <c r="I281" s="219">
        <f>H281/F281*100</f>
        <v>109.16666666666666</v>
      </c>
      <c r="J281" s="231">
        <f t="shared" si="136"/>
        <v>730000</v>
      </c>
      <c r="K281" s="219">
        <f>J281/H281*100</f>
        <v>55.725190839694662</v>
      </c>
    </row>
    <row r="282" spans="1:13" ht="12.75" customHeight="1" x14ac:dyDescent="0.2">
      <c r="A282" s="128">
        <v>363</v>
      </c>
      <c r="B282" s="135" t="s">
        <v>90</v>
      </c>
      <c r="C282" s="242">
        <f>C283</f>
        <v>913730.34</v>
      </c>
      <c r="D282" s="231">
        <f>D283</f>
        <v>895377</v>
      </c>
      <c r="E282" s="219">
        <f>D282/C282*100</f>
        <v>97.991383322129806</v>
      </c>
      <c r="F282" s="231">
        <f>F283</f>
        <v>1200000</v>
      </c>
      <c r="G282" s="219">
        <f>F282/D282*100</f>
        <v>134.02175843248153</v>
      </c>
      <c r="H282" s="231">
        <f>H283</f>
        <v>1310000</v>
      </c>
      <c r="I282" s="219">
        <f>H282/F282*100</f>
        <v>109.16666666666666</v>
      </c>
      <c r="J282" s="231">
        <f>J283</f>
        <v>730000</v>
      </c>
      <c r="K282" s="219">
        <f>J282/H282*100</f>
        <v>55.725190839694662</v>
      </c>
    </row>
    <row r="283" spans="1:13" ht="12.75" customHeight="1" x14ac:dyDescent="0.2">
      <c r="A283" s="131">
        <v>3632</v>
      </c>
      <c r="B283" s="134" t="s">
        <v>91</v>
      </c>
      <c r="C283" s="243">
        <v>913730.34</v>
      </c>
      <c r="D283" s="220">
        <v>895377</v>
      </c>
      <c r="E283" s="221">
        <f>D283/C283*100</f>
        <v>97.991383322129806</v>
      </c>
      <c r="F283" s="220">
        <v>1200000</v>
      </c>
      <c r="G283" s="221">
        <f>F283/D283*100</f>
        <v>134.02175843248153</v>
      </c>
      <c r="H283" s="220">
        <v>1310000</v>
      </c>
      <c r="I283" s="221">
        <f>H283/F283*100</f>
        <v>109.16666666666666</v>
      </c>
      <c r="J283" s="220">
        <v>730000</v>
      </c>
      <c r="K283" s="221">
        <f>J283/H283*100</f>
        <v>55.725190839694662</v>
      </c>
    </row>
    <row r="284" spans="1:13" ht="9" customHeight="1" x14ac:dyDescent="0.2">
      <c r="A284" s="131"/>
      <c r="B284" s="134"/>
      <c r="C284" s="243"/>
      <c r="D284" s="243"/>
      <c r="E284" s="221"/>
      <c r="F284" s="220"/>
      <c r="G284" s="221"/>
      <c r="H284" s="220"/>
      <c r="I284" s="221"/>
      <c r="J284" s="220"/>
      <c r="K284" s="221"/>
    </row>
    <row r="285" spans="1:13" ht="13.5" customHeight="1" x14ac:dyDescent="0.2">
      <c r="A285" s="135" t="s">
        <v>204</v>
      </c>
      <c r="B285" s="138" t="s">
        <v>144</v>
      </c>
      <c r="C285" s="242">
        <f t="shared" ref="C285:J285" si="137">C286</f>
        <v>9027376.5599999987</v>
      </c>
      <c r="D285" s="231">
        <f t="shared" si="137"/>
        <v>10620938</v>
      </c>
      <c r="E285" s="151">
        <f t="shared" ref="E285:E299" si="138">D285/C285*100</f>
        <v>117.65254201382291</v>
      </c>
      <c r="F285" s="231">
        <f t="shared" si="137"/>
        <v>5722654</v>
      </c>
      <c r="G285" s="151">
        <f t="shared" ref="G285:G293" si="139">F285/D285*100</f>
        <v>53.880871915456055</v>
      </c>
      <c r="H285" s="231">
        <f t="shared" si="137"/>
        <v>10608521</v>
      </c>
      <c r="I285" s="151">
        <f>H285/F285*100</f>
        <v>185.37764121332515</v>
      </c>
      <c r="J285" s="231">
        <f t="shared" si="137"/>
        <v>5180000</v>
      </c>
      <c r="K285" s="151">
        <f>J285/H285*100</f>
        <v>48.828672724501374</v>
      </c>
      <c r="M285" s="235"/>
    </row>
    <row r="286" spans="1:13" ht="13.5" customHeight="1" x14ac:dyDescent="0.2">
      <c r="A286" s="128">
        <v>3</v>
      </c>
      <c r="B286" s="129" t="s">
        <v>37</v>
      </c>
      <c r="C286" s="242">
        <f>C287+C291+C296+C300</f>
        <v>9027376.5599999987</v>
      </c>
      <c r="D286" s="231">
        <f>D287+D291+D296+D300</f>
        <v>10620938</v>
      </c>
      <c r="E286" s="151">
        <f t="shared" si="138"/>
        <v>117.65254201382291</v>
      </c>
      <c r="F286" s="231">
        <f>F287+F291+F296+F300</f>
        <v>5722654</v>
      </c>
      <c r="G286" s="151">
        <f t="shared" si="139"/>
        <v>53.880871915456055</v>
      </c>
      <c r="H286" s="231">
        <f>H287+H291+H296+H300</f>
        <v>10608521</v>
      </c>
      <c r="I286" s="151">
        <f>H286/F286*100</f>
        <v>185.37764121332515</v>
      </c>
      <c r="J286" s="231">
        <f>J287+J291+J296+J300</f>
        <v>5180000</v>
      </c>
      <c r="K286" s="151">
        <f>J286/H286*100</f>
        <v>48.828672724501374</v>
      </c>
    </row>
    <row r="287" spans="1:13" ht="13.5" customHeight="1" x14ac:dyDescent="0.2">
      <c r="A287" s="128">
        <v>32</v>
      </c>
      <c r="B287" s="129" t="s">
        <v>3</v>
      </c>
      <c r="C287" s="242">
        <f t="shared" ref="C287:J287" si="140">C288</f>
        <v>544206.34</v>
      </c>
      <c r="D287" s="231">
        <f t="shared" si="140"/>
        <v>138709</v>
      </c>
      <c r="E287" s="151">
        <f t="shared" si="138"/>
        <v>25.488310187639492</v>
      </c>
      <c r="F287" s="231">
        <f t="shared" si="140"/>
        <v>1000</v>
      </c>
      <c r="G287" s="151">
        <f t="shared" si="139"/>
        <v>0.72093375339740029</v>
      </c>
      <c r="H287" s="231">
        <f t="shared" si="140"/>
        <v>1000</v>
      </c>
      <c r="I287" s="151">
        <f t="shared" ref="I287:I289" si="141">H287/F287*100</f>
        <v>100</v>
      </c>
      <c r="J287" s="231">
        <f t="shared" si="140"/>
        <v>1000</v>
      </c>
      <c r="K287" s="151">
        <f t="shared" ref="K287:K293" si="142">J287/H287*100</f>
        <v>100</v>
      </c>
    </row>
    <row r="288" spans="1:13" ht="13.5" customHeight="1" x14ac:dyDescent="0.2">
      <c r="A288" s="128">
        <v>329</v>
      </c>
      <c r="B288" s="129" t="s">
        <v>54</v>
      </c>
      <c r="C288" s="242">
        <f>C289+C290</f>
        <v>544206.34</v>
      </c>
      <c r="D288" s="231">
        <f>D289+D290</f>
        <v>138709</v>
      </c>
      <c r="E288" s="151">
        <f t="shared" si="138"/>
        <v>25.488310187639492</v>
      </c>
      <c r="F288" s="231">
        <f>F289+F290</f>
        <v>1000</v>
      </c>
      <c r="G288" s="151">
        <f t="shared" si="139"/>
        <v>0.72093375339740029</v>
      </c>
      <c r="H288" s="231">
        <f>H289+H290</f>
        <v>1000</v>
      </c>
      <c r="I288" s="151">
        <f t="shared" si="141"/>
        <v>100</v>
      </c>
      <c r="J288" s="231">
        <f>J289+J290</f>
        <v>1000</v>
      </c>
      <c r="K288" s="151">
        <f t="shared" si="142"/>
        <v>100</v>
      </c>
    </row>
    <row r="289" spans="1:13" ht="13.5" customHeight="1" x14ac:dyDescent="0.2">
      <c r="A289" s="136">
        <v>3296</v>
      </c>
      <c r="B289" s="144" t="s">
        <v>134</v>
      </c>
      <c r="C289" s="243">
        <v>8877.89</v>
      </c>
      <c r="D289" s="220">
        <v>2874</v>
      </c>
      <c r="E289" s="142">
        <f t="shared" si="138"/>
        <v>32.372556992708859</v>
      </c>
      <c r="F289" s="220">
        <v>1000</v>
      </c>
      <c r="G289" s="142">
        <f t="shared" si="139"/>
        <v>34.794711203897002</v>
      </c>
      <c r="H289" s="220">
        <v>1000</v>
      </c>
      <c r="I289" s="142">
        <f t="shared" si="141"/>
        <v>100</v>
      </c>
      <c r="J289" s="220">
        <v>1000</v>
      </c>
      <c r="K289" s="142">
        <f t="shared" si="142"/>
        <v>100</v>
      </c>
    </row>
    <row r="290" spans="1:13" ht="13.5" customHeight="1" x14ac:dyDescent="0.2">
      <c r="A290" s="136">
        <v>3299</v>
      </c>
      <c r="B290" s="144" t="s">
        <v>54</v>
      </c>
      <c r="C290" s="243">
        <v>535328.44999999995</v>
      </c>
      <c r="D290" s="220">
        <v>135835</v>
      </c>
      <c r="E290" s="142">
        <f t="shared" si="138"/>
        <v>25.374141800234977</v>
      </c>
      <c r="F290" s="220">
        <v>0</v>
      </c>
      <c r="G290" s="142">
        <f t="shared" si="139"/>
        <v>0</v>
      </c>
      <c r="H290" s="220">
        <v>0</v>
      </c>
      <c r="I290" s="142" t="s">
        <v>120</v>
      </c>
      <c r="J290" s="220">
        <v>0</v>
      </c>
      <c r="K290" s="142" t="s">
        <v>120</v>
      </c>
    </row>
    <row r="291" spans="1:13" ht="13.5" customHeight="1" x14ac:dyDescent="0.2">
      <c r="A291" s="137">
        <v>35</v>
      </c>
      <c r="B291" s="130" t="s">
        <v>16</v>
      </c>
      <c r="C291" s="242">
        <f>C292+C294</f>
        <v>544393.54</v>
      </c>
      <c r="D291" s="231">
        <f>D292+D294</f>
        <v>2580989</v>
      </c>
      <c r="E291" s="219">
        <f t="shared" si="138"/>
        <v>474.10353179429717</v>
      </c>
      <c r="F291" s="231">
        <f>F292+F294</f>
        <v>624618</v>
      </c>
      <c r="G291" s="151">
        <f t="shared" si="139"/>
        <v>24.200723056161806</v>
      </c>
      <c r="H291" s="231">
        <f>H292+H294</f>
        <v>1091208</v>
      </c>
      <c r="I291" s="219">
        <f t="shared" ref="I291:I304" si="143">H291/F291*100</f>
        <v>174.70005667463954</v>
      </c>
      <c r="J291" s="231">
        <f>J292+J294</f>
        <v>100000</v>
      </c>
      <c r="K291" s="151">
        <f t="shared" si="142"/>
        <v>9.1641556880081527</v>
      </c>
    </row>
    <row r="292" spans="1:13" ht="13.5" customHeight="1" x14ac:dyDescent="0.2">
      <c r="A292" s="128">
        <v>351</v>
      </c>
      <c r="B292" s="130" t="s">
        <v>0</v>
      </c>
      <c r="C292" s="242">
        <f t="shared" ref="C292:J292" si="144">C293</f>
        <v>522663.27</v>
      </c>
      <c r="D292" s="231">
        <f t="shared" si="144"/>
        <v>2580989</v>
      </c>
      <c r="E292" s="219">
        <f t="shared" si="138"/>
        <v>493.814880085222</v>
      </c>
      <c r="F292" s="231">
        <f t="shared" si="144"/>
        <v>624618</v>
      </c>
      <c r="G292" s="151">
        <f t="shared" si="139"/>
        <v>24.200723056161806</v>
      </c>
      <c r="H292" s="231">
        <f t="shared" si="144"/>
        <v>1091208</v>
      </c>
      <c r="I292" s="219">
        <f t="shared" si="143"/>
        <v>174.70005667463954</v>
      </c>
      <c r="J292" s="231">
        <f t="shared" si="144"/>
        <v>100000</v>
      </c>
      <c r="K292" s="151">
        <f t="shared" si="142"/>
        <v>9.1641556880081527</v>
      </c>
    </row>
    <row r="293" spans="1:13" ht="13.5" customHeight="1" x14ac:dyDescent="0.2">
      <c r="A293" s="131" t="s">
        <v>17</v>
      </c>
      <c r="B293" s="133" t="s">
        <v>0</v>
      </c>
      <c r="C293" s="243">
        <v>522663.27</v>
      </c>
      <c r="D293" s="220">
        <v>2580989</v>
      </c>
      <c r="E293" s="221">
        <f t="shared" si="138"/>
        <v>493.814880085222</v>
      </c>
      <c r="F293" s="220">
        <v>624618</v>
      </c>
      <c r="G293" s="142">
        <f t="shared" si="139"/>
        <v>24.200723056161806</v>
      </c>
      <c r="H293" s="220">
        <v>1091208</v>
      </c>
      <c r="I293" s="221">
        <f t="shared" si="143"/>
        <v>174.70005667463954</v>
      </c>
      <c r="J293" s="220">
        <v>100000</v>
      </c>
      <c r="K293" s="142">
        <f t="shared" si="142"/>
        <v>9.1641556880081527</v>
      </c>
    </row>
    <row r="294" spans="1:13" ht="13.5" customHeight="1" x14ac:dyDescent="0.2">
      <c r="A294" s="157">
        <v>352</v>
      </c>
      <c r="B294" s="200" t="s">
        <v>0</v>
      </c>
      <c r="C294" s="242">
        <f>C295</f>
        <v>21730.27</v>
      </c>
      <c r="D294" s="231">
        <f>D295</f>
        <v>0</v>
      </c>
      <c r="E294" s="221">
        <f t="shared" si="138"/>
        <v>0</v>
      </c>
      <c r="F294" s="231">
        <f>F295</f>
        <v>0</v>
      </c>
      <c r="G294" s="219" t="s">
        <v>120</v>
      </c>
      <c r="H294" s="231">
        <f>H295</f>
        <v>0</v>
      </c>
      <c r="I294" s="219" t="s">
        <v>120</v>
      </c>
      <c r="J294" s="231">
        <f>J295</f>
        <v>0</v>
      </c>
      <c r="K294" s="151" t="s">
        <v>120</v>
      </c>
    </row>
    <row r="295" spans="1:13" ht="13.5" customHeight="1" x14ac:dyDescent="0.2">
      <c r="A295" s="79">
        <v>3522</v>
      </c>
      <c r="B295" s="106" t="s">
        <v>170</v>
      </c>
      <c r="C295" s="230">
        <v>21730.27</v>
      </c>
      <c r="D295" s="4">
        <v>0</v>
      </c>
      <c r="E295" s="221">
        <f t="shared" si="138"/>
        <v>0</v>
      </c>
      <c r="F295" s="4">
        <v>0</v>
      </c>
      <c r="G295" s="227" t="s">
        <v>120</v>
      </c>
      <c r="H295" s="4">
        <v>0</v>
      </c>
      <c r="I295" s="227" t="s">
        <v>120</v>
      </c>
      <c r="J295" s="4">
        <v>0</v>
      </c>
      <c r="K295" s="142" t="s">
        <v>120</v>
      </c>
    </row>
    <row r="296" spans="1:13" ht="13.5" customHeight="1" x14ac:dyDescent="0.2">
      <c r="A296" s="137">
        <v>36</v>
      </c>
      <c r="B296" s="127" t="s">
        <v>130</v>
      </c>
      <c r="C296" s="242">
        <f t="shared" ref="C296:J296" si="145">C297</f>
        <v>4774643.55</v>
      </c>
      <c r="D296" s="231">
        <f t="shared" si="145"/>
        <v>7734983</v>
      </c>
      <c r="E296" s="219">
        <f t="shared" si="138"/>
        <v>162.00126604215305</v>
      </c>
      <c r="F296" s="231">
        <f t="shared" si="145"/>
        <v>4784422</v>
      </c>
      <c r="G296" s="219">
        <f t="shared" ref="G296:G299" si="146">F296/D296*100</f>
        <v>61.854331160133128</v>
      </c>
      <c r="H296" s="231">
        <f t="shared" si="145"/>
        <v>9510313</v>
      </c>
      <c r="I296" s="219">
        <f t="shared" si="143"/>
        <v>198.77663383372121</v>
      </c>
      <c r="J296" s="231">
        <f t="shared" si="145"/>
        <v>5073000</v>
      </c>
      <c r="K296" s="219">
        <f t="shared" ref="K296:K302" si="147">J296/H296*100</f>
        <v>53.342092946888286</v>
      </c>
    </row>
    <row r="297" spans="1:13" ht="13.5" customHeight="1" x14ac:dyDescent="0.2">
      <c r="A297" s="137">
        <v>363</v>
      </c>
      <c r="B297" s="135" t="s">
        <v>90</v>
      </c>
      <c r="C297" s="242">
        <f>C298+C299</f>
        <v>4774643.55</v>
      </c>
      <c r="D297" s="231">
        <f>D298+D299</f>
        <v>7734983</v>
      </c>
      <c r="E297" s="219">
        <f t="shared" si="138"/>
        <v>162.00126604215305</v>
      </c>
      <c r="F297" s="231">
        <f>F298+F299</f>
        <v>4784422</v>
      </c>
      <c r="G297" s="219">
        <f t="shared" si="146"/>
        <v>61.854331160133128</v>
      </c>
      <c r="H297" s="231">
        <f>H298+H299</f>
        <v>9510313</v>
      </c>
      <c r="I297" s="219">
        <f t="shared" si="143"/>
        <v>198.77663383372121</v>
      </c>
      <c r="J297" s="231">
        <f>J298+J299</f>
        <v>5073000</v>
      </c>
      <c r="K297" s="219">
        <f t="shared" si="147"/>
        <v>53.342092946888286</v>
      </c>
    </row>
    <row r="298" spans="1:13" ht="13.5" customHeight="1" x14ac:dyDescent="0.2">
      <c r="A298" s="131">
        <v>3631</v>
      </c>
      <c r="B298" s="145" t="s">
        <v>108</v>
      </c>
      <c r="C298" s="243">
        <v>15013.05</v>
      </c>
      <c r="D298" s="220">
        <v>147680</v>
      </c>
      <c r="E298" s="221">
        <f t="shared" si="138"/>
        <v>983.67753387885875</v>
      </c>
      <c r="F298" s="220">
        <v>1071673</v>
      </c>
      <c r="G298" s="219">
        <f t="shared" si="146"/>
        <v>725.67239978331531</v>
      </c>
      <c r="H298" s="220">
        <v>77000</v>
      </c>
      <c r="I298" s="221">
        <f t="shared" si="143"/>
        <v>7.1850275223878919</v>
      </c>
      <c r="J298" s="220">
        <v>73000</v>
      </c>
      <c r="K298" s="221">
        <f t="shared" si="147"/>
        <v>94.805194805194802</v>
      </c>
    </row>
    <row r="299" spans="1:13" ht="13.5" customHeight="1" x14ac:dyDescent="0.2">
      <c r="A299" s="131">
        <v>3632</v>
      </c>
      <c r="B299" s="145" t="s">
        <v>91</v>
      </c>
      <c r="C299" s="243">
        <v>4759630.5</v>
      </c>
      <c r="D299" s="220">
        <v>7587303</v>
      </c>
      <c r="E299" s="221">
        <f t="shared" si="138"/>
        <v>159.40949617832729</v>
      </c>
      <c r="F299" s="220">
        <v>3712749</v>
      </c>
      <c r="G299" s="221">
        <f t="shared" si="146"/>
        <v>48.933712018618472</v>
      </c>
      <c r="H299" s="220">
        <v>9433313</v>
      </c>
      <c r="I299" s="221">
        <f t="shared" si="143"/>
        <v>254.07893181036476</v>
      </c>
      <c r="J299" s="220">
        <v>5000000</v>
      </c>
      <c r="K299" s="221">
        <f t="shared" si="147"/>
        <v>53.003647817050073</v>
      </c>
    </row>
    <row r="300" spans="1:13" ht="11.25" customHeight="1" x14ac:dyDescent="0.2">
      <c r="A300" s="137">
        <v>38</v>
      </c>
      <c r="B300" s="138" t="s">
        <v>57</v>
      </c>
      <c r="C300" s="242">
        <f>C301+C303</f>
        <v>3164133.13</v>
      </c>
      <c r="D300" s="231">
        <f>D301+D303</f>
        <v>166257</v>
      </c>
      <c r="E300" s="151">
        <f>D300/C300*100</f>
        <v>5.2544249299649408</v>
      </c>
      <c r="F300" s="231">
        <f>F301+F303</f>
        <v>312614</v>
      </c>
      <c r="G300" s="219">
        <f t="shared" ref="G300:G310" si="148">F300/D300*100</f>
        <v>188.03057916358409</v>
      </c>
      <c r="H300" s="231">
        <f>H301+H303</f>
        <v>6000</v>
      </c>
      <c r="I300" s="219">
        <f t="shared" si="143"/>
        <v>1.9192998394185801</v>
      </c>
      <c r="J300" s="231">
        <f>J301+J303</f>
        <v>6000</v>
      </c>
      <c r="K300" s="219">
        <f t="shared" si="147"/>
        <v>100</v>
      </c>
      <c r="M300" s="235"/>
    </row>
    <row r="301" spans="1:13" ht="13.5" customHeight="1" x14ac:dyDescent="0.2">
      <c r="A301" s="137">
        <v>381</v>
      </c>
      <c r="B301" s="135" t="s">
        <v>36</v>
      </c>
      <c r="C301" s="251">
        <f t="shared" ref="C301:J301" si="149">C302</f>
        <v>3761.63</v>
      </c>
      <c r="D301" s="217">
        <f t="shared" si="149"/>
        <v>3752</v>
      </c>
      <c r="E301" s="151">
        <f t="shared" ref="E301:E302" si="150">D301/C301*100</f>
        <v>99.743993960065183</v>
      </c>
      <c r="F301" s="217">
        <f t="shared" si="149"/>
        <v>6000</v>
      </c>
      <c r="G301" s="219">
        <f t="shared" si="148"/>
        <v>159.91471215351811</v>
      </c>
      <c r="H301" s="217">
        <f t="shared" si="149"/>
        <v>6000</v>
      </c>
      <c r="I301" s="219">
        <f t="shared" si="143"/>
        <v>100</v>
      </c>
      <c r="J301" s="217">
        <f t="shared" si="149"/>
        <v>6000</v>
      </c>
      <c r="K301" s="219">
        <f t="shared" si="147"/>
        <v>100</v>
      </c>
      <c r="M301" s="235"/>
    </row>
    <row r="302" spans="1:13" ht="13.5" customHeight="1" x14ac:dyDescent="0.2">
      <c r="A302" s="131">
        <v>3811</v>
      </c>
      <c r="B302" s="145" t="s">
        <v>19</v>
      </c>
      <c r="C302" s="250">
        <v>3761.63</v>
      </c>
      <c r="D302" s="214">
        <v>3752</v>
      </c>
      <c r="E302" s="142">
        <f t="shared" si="150"/>
        <v>99.743993960065183</v>
      </c>
      <c r="F302" s="214">
        <v>6000</v>
      </c>
      <c r="G302" s="221">
        <f t="shared" si="148"/>
        <v>159.91471215351811</v>
      </c>
      <c r="H302" s="214">
        <v>6000</v>
      </c>
      <c r="I302" s="221">
        <f t="shared" si="143"/>
        <v>100</v>
      </c>
      <c r="J302" s="214">
        <v>6000</v>
      </c>
      <c r="K302" s="221">
        <f t="shared" si="147"/>
        <v>100</v>
      </c>
      <c r="M302" s="235"/>
    </row>
    <row r="303" spans="1:13" ht="13.5" customHeight="1" x14ac:dyDescent="0.2">
      <c r="A303" s="126">
        <v>386</v>
      </c>
      <c r="B303" s="201" t="s">
        <v>174</v>
      </c>
      <c r="C303" s="244">
        <f t="shared" ref="C303:J303" si="151">C304</f>
        <v>3160371.5</v>
      </c>
      <c r="D303" s="149">
        <f t="shared" si="151"/>
        <v>162505</v>
      </c>
      <c r="E303" s="151">
        <f>D303/C303*100</f>
        <v>5.1419587855415099</v>
      </c>
      <c r="F303" s="149">
        <f t="shared" si="151"/>
        <v>306614</v>
      </c>
      <c r="G303" s="219">
        <f t="shared" si="148"/>
        <v>188.67973293129444</v>
      </c>
      <c r="H303" s="149">
        <f t="shared" si="151"/>
        <v>0</v>
      </c>
      <c r="I303" s="219">
        <f t="shared" si="143"/>
        <v>0</v>
      </c>
      <c r="J303" s="149">
        <f t="shared" si="151"/>
        <v>0</v>
      </c>
      <c r="K303" s="151" t="s">
        <v>120</v>
      </c>
      <c r="M303" s="235"/>
    </row>
    <row r="304" spans="1:13" ht="25.5" x14ac:dyDescent="0.2">
      <c r="A304" s="192">
        <v>3861</v>
      </c>
      <c r="B304" s="193" t="s">
        <v>94</v>
      </c>
      <c r="C304" s="243">
        <v>3160371.5</v>
      </c>
      <c r="D304" s="220">
        <v>162505</v>
      </c>
      <c r="E304" s="142">
        <f>D304/C304*100</f>
        <v>5.1419587855415099</v>
      </c>
      <c r="F304" s="220">
        <v>306614</v>
      </c>
      <c r="G304" s="221">
        <f t="shared" si="148"/>
        <v>188.67973293129444</v>
      </c>
      <c r="H304" s="220">
        <v>0</v>
      </c>
      <c r="I304" s="221">
        <f t="shared" si="143"/>
        <v>0</v>
      </c>
      <c r="J304" s="220">
        <v>0</v>
      </c>
      <c r="K304" s="142" t="s">
        <v>120</v>
      </c>
    </row>
    <row r="305" spans="1:11" ht="13.5" customHeight="1" x14ac:dyDescent="0.2">
      <c r="A305" s="131"/>
      <c r="B305" s="145"/>
      <c r="C305" s="243"/>
      <c r="D305" s="243"/>
      <c r="E305" s="221"/>
      <c r="F305" s="220"/>
      <c r="G305" s="219"/>
      <c r="H305" s="220"/>
      <c r="I305" s="221"/>
      <c r="J305" s="220"/>
      <c r="K305" s="221"/>
    </row>
    <row r="306" spans="1:11" ht="12.75" customHeight="1" x14ac:dyDescent="0.2">
      <c r="A306" s="137" t="s">
        <v>205</v>
      </c>
      <c r="B306" s="127" t="s">
        <v>165</v>
      </c>
      <c r="C306" s="242">
        <f t="shared" ref="C306:J308" si="152">C307</f>
        <v>255149.62</v>
      </c>
      <c r="D306" s="231">
        <f t="shared" si="152"/>
        <v>470026</v>
      </c>
      <c r="E306" s="219">
        <f>D306/C306*100</f>
        <v>184.2158338311458</v>
      </c>
      <c r="F306" s="231">
        <f t="shared" si="152"/>
        <v>984000</v>
      </c>
      <c r="G306" s="219">
        <f t="shared" si="148"/>
        <v>209.35012105713301</v>
      </c>
      <c r="H306" s="231">
        <f t="shared" si="152"/>
        <v>0</v>
      </c>
      <c r="I306" s="219">
        <f>H306/F306*100</f>
        <v>0</v>
      </c>
      <c r="J306" s="231">
        <f t="shared" si="152"/>
        <v>0</v>
      </c>
      <c r="K306" s="219" t="s">
        <v>120</v>
      </c>
    </row>
    <row r="307" spans="1:11" ht="12.75" customHeight="1" x14ac:dyDescent="0.2">
      <c r="A307" s="137">
        <v>3</v>
      </c>
      <c r="B307" s="129" t="s">
        <v>37</v>
      </c>
      <c r="C307" s="242">
        <f t="shared" si="152"/>
        <v>255149.62</v>
      </c>
      <c r="D307" s="231">
        <f t="shared" si="152"/>
        <v>470026</v>
      </c>
      <c r="E307" s="219">
        <f>D307/C307*100</f>
        <v>184.2158338311458</v>
      </c>
      <c r="F307" s="231">
        <f t="shared" si="152"/>
        <v>984000</v>
      </c>
      <c r="G307" s="219">
        <f t="shared" si="148"/>
        <v>209.35012105713301</v>
      </c>
      <c r="H307" s="231">
        <f t="shared" si="152"/>
        <v>0</v>
      </c>
      <c r="I307" s="219">
        <f>H307/F307*100</f>
        <v>0</v>
      </c>
      <c r="J307" s="231">
        <f t="shared" si="152"/>
        <v>0</v>
      </c>
      <c r="K307" s="219" t="s">
        <v>120</v>
      </c>
    </row>
    <row r="308" spans="1:11" ht="12.75" customHeight="1" x14ac:dyDescent="0.2">
      <c r="A308" s="128">
        <v>36</v>
      </c>
      <c r="B308" s="127" t="s">
        <v>130</v>
      </c>
      <c r="C308" s="242">
        <f t="shared" si="152"/>
        <v>255149.62</v>
      </c>
      <c r="D308" s="231">
        <f t="shared" si="152"/>
        <v>470026</v>
      </c>
      <c r="E308" s="219">
        <f>D308/C308*100</f>
        <v>184.2158338311458</v>
      </c>
      <c r="F308" s="231">
        <f t="shared" si="152"/>
        <v>984000</v>
      </c>
      <c r="G308" s="219">
        <f t="shared" si="148"/>
        <v>209.35012105713301</v>
      </c>
      <c r="H308" s="231">
        <f t="shared" si="152"/>
        <v>0</v>
      </c>
      <c r="I308" s="219">
        <f>H308/F308*100</f>
        <v>0</v>
      </c>
      <c r="J308" s="231">
        <f t="shared" si="152"/>
        <v>0</v>
      </c>
      <c r="K308" s="219" t="s">
        <v>120</v>
      </c>
    </row>
    <row r="309" spans="1:11" ht="12.75" customHeight="1" x14ac:dyDescent="0.2">
      <c r="A309" s="128">
        <v>363</v>
      </c>
      <c r="B309" s="135" t="s">
        <v>90</v>
      </c>
      <c r="C309" s="242">
        <f>C310</f>
        <v>255149.62</v>
      </c>
      <c r="D309" s="231">
        <f>D310</f>
        <v>470026</v>
      </c>
      <c r="E309" s="219">
        <f>D309/C309*100</f>
        <v>184.2158338311458</v>
      </c>
      <c r="F309" s="231">
        <f>F310</f>
        <v>984000</v>
      </c>
      <c r="G309" s="219">
        <f t="shared" si="148"/>
        <v>209.35012105713301</v>
      </c>
      <c r="H309" s="231">
        <f>H310</f>
        <v>0</v>
      </c>
      <c r="I309" s="219">
        <f>H309/F309*100</f>
        <v>0</v>
      </c>
      <c r="J309" s="231">
        <f>J310</f>
        <v>0</v>
      </c>
      <c r="K309" s="219" t="s">
        <v>120</v>
      </c>
    </row>
    <row r="310" spans="1:11" ht="12.75" customHeight="1" x14ac:dyDescent="0.2">
      <c r="A310" s="131">
        <v>3632</v>
      </c>
      <c r="B310" s="134" t="s">
        <v>91</v>
      </c>
      <c r="C310" s="243">
        <v>255149.62</v>
      </c>
      <c r="D310" s="220">
        <v>470026</v>
      </c>
      <c r="E310" s="221">
        <f>D310/C310*100</f>
        <v>184.2158338311458</v>
      </c>
      <c r="F310" s="220">
        <v>984000</v>
      </c>
      <c r="G310" s="221">
        <f t="shared" si="148"/>
        <v>209.35012105713301</v>
      </c>
      <c r="H310" s="220">
        <v>0</v>
      </c>
      <c r="I310" s="221">
        <f>H310/F310*100</f>
        <v>0</v>
      </c>
      <c r="J310" s="220">
        <v>0</v>
      </c>
      <c r="K310" s="221" t="s">
        <v>120</v>
      </c>
    </row>
    <row r="311" spans="1:11" ht="13.5" customHeight="1" x14ac:dyDescent="0.2">
      <c r="A311" s="143"/>
      <c r="B311" s="144"/>
      <c r="C311" s="243"/>
      <c r="D311" s="243"/>
      <c r="E311" s="142"/>
      <c r="F311" s="220"/>
      <c r="G311" s="142"/>
      <c r="H311" s="220"/>
      <c r="I311" s="142"/>
      <c r="J311" s="220"/>
      <c r="K311" s="142"/>
    </row>
    <row r="312" spans="1:11" ht="13.5" customHeight="1" x14ac:dyDescent="0.2">
      <c r="A312" s="137" t="s">
        <v>206</v>
      </c>
      <c r="B312" s="127" t="s">
        <v>176</v>
      </c>
      <c r="C312" s="242">
        <f>C313</f>
        <v>2079772.29</v>
      </c>
      <c r="D312" s="231">
        <f>D313</f>
        <v>3693265</v>
      </c>
      <c r="E312" s="219">
        <f>D312/C312*100</f>
        <v>177.58025807719554</v>
      </c>
      <c r="F312" s="231">
        <f>F313</f>
        <v>7704570</v>
      </c>
      <c r="G312" s="219">
        <f t="shared" ref="G312:G323" si="153">F312/D312*100</f>
        <v>208.61135066127127</v>
      </c>
      <c r="H312" s="231">
        <f>H313</f>
        <v>10061467</v>
      </c>
      <c r="I312" s="219">
        <f>H312/F312*100</f>
        <v>130.59089605260255</v>
      </c>
      <c r="J312" s="231">
        <f>J313</f>
        <v>26482400</v>
      </c>
      <c r="K312" s="219">
        <f>J312/H312*100</f>
        <v>263.2061507531655</v>
      </c>
    </row>
    <row r="313" spans="1:11" ht="13.5" customHeight="1" x14ac:dyDescent="0.2">
      <c r="A313" s="137">
        <v>3</v>
      </c>
      <c r="B313" s="129" t="s">
        <v>37</v>
      </c>
      <c r="C313" s="242">
        <f>C314+C317+C321</f>
        <v>2079772.29</v>
      </c>
      <c r="D313" s="231">
        <f>D314+D317+D321</f>
        <v>3693265</v>
      </c>
      <c r="E313" s="219">
        <f>D313/C313*100</f>
        <v>177.58025807719554</v>
      </c>
      <c r="F313" s="231">
        <f>F314+F317+F321</f>
        <v>7704570</v>
      </c>
      <c r="G313" s="219">
        <f t="shared" si="153"/>
        <v>208.61135066127127</v>
      </c>
      <c r="H313" s="231">
        <f>H314+H317+H321</f>
        <v>10061467</v>
      </c>
      <c r="I313" s="219">
        <f>H313/F313*100</f>
        <v>130.59089605260255</v>
      </c>
      <c r="J313" s="231">
        <f>J314+J317+J321</f>
        <v>26482400</v>
      </c>
      <c r="K313" s="219">
        <f>J313/H313*100</f>
        <v>263.2061507531655</v>
      </c>
    </row>
    <row r="314" spans="1:11" ht="13.5" customHeight="1" x14ac:dyDescent="0.2">
      <c r="A314" s="128">
        <v>35</v>
      </c>
      <c r="B314" s="130" t="s">
        <v>16</v>
      </c>
      <c r="C314" s="242">
        <f t="shared" ref="C314:J314" si="154">C315</f>
        <v>0</v>
      </c>
      <c r="D314" s="231">
        <f t="shared" si="154"/>
        <v>0</v>
      </c>
      <c r="E314" s="219" t="s">
        <v>120</v>
      </c>
      <c r="F314" s="231">
        <f t="shared" si="154"/>
        <v>300000</v>
      </c>
      <c r="G314" s="219" t="s">
        <v>120</v>
      </c>
      <c r="H314" s="231">
        <f t="shared" si="154"/>
        <v>700000</v>
      </c>
      <c r="I314" s="219">
        <f t="shared" ref="I314:I316" si="155">H314/F314*100</f>
        <v>233.33333333333334</v>
      </c>
      <c r="J314" s="231">
        <f t="shared" si="154"/>
        <v>1500000</v>
      </c>
      <c r="K314" s="219">
        <f t="shared" ref="K314:K316" si="156">J314/H314*100</f>
        <v>214.28571428571428</v>
      </c>
    </row>
    <row r="315" spans="1:11" ht="13.5" customHeight="1" x14ac:dyDescent="0.2">
      <c r="A315" s="132">
        <v>352</v>
      </c>
      <c r="B315" s="200" t="s">
        <v>169</v>
      </c>
      <c r="C315" s="242">
        <f>C316</f>
        <v>0</v>
      </c>
      <c r="D315" s="231">
        <f>D316</f>
        <v>0</v>
      </c>
      <c r="E315" s="219" t="s">
        <v>120</v>
      </c>
      <c r="F315" s="231">
        <f>F316</f>
        <v>300000</v>
      </c>
      <c r="G315" s="219" t="s">
        <v>120</v>
      </c>
      <c r="H315" s="231">
        <f>H316</f>
        <v>700000</v>
      </c>
      <c r="I315" s="219">
        <f t="shared" si="155"/>
        <v>233.33333333333334</v>
      </c>
      <c r="J315" s="231">
        <f>J316</f>
        <v>1500000</v>
      </c>
      <c r="K315" s="219">
        <f t="shared" si="156"/>
        <v>214.28571428571428</v>
      </c>
    </row>
    <row r="316" spans="1:11" ht="13.5" customHeight="1" x14ac:dyDescent="0.2">
      <c r="A316" s="131">
        <v>3522</v>
      </c>
      <c r="B316" s="133" t="s">
        <v>170</v>
      </c>
      <c r="C316" s="243">
        <v>0</v>
      </c>
      <c r="D316" s="220">
        <v>0</v>
      </c>
      <c r="E316" s="221" t="s">
        <v>120</v>
      </c>
      <c r="F316" s="220">
        <v>300000</v>
      </c>
      <c r="G316" s="221" t="s">
        <v>120</v>
      </c>
      <c r="H316" s="220">
        <v>700000</v>
      </c>
      <c r="I316" s="221">
        <f t="shared" si="155"/>
        <v>233.33333333333334</v>
      </c>
      <c r="J316" s="220">
        <v>1500000</v>
      </c>
      <c r="K316" s="221">
        <f t="shared" si="156"/>
        <v>214.28571428571428</v>
      </c>
    </row>
    <row r="317" spans="1:11" ht="13.5" customHeight="1" x14ac:dyDescent="0.2">
      <c r="A317" s="128">
        <v>36</v>
      </c>
      <c r="B317" s="127" t="s">
        <v>130</v>
      </c>
      <c r="C317" s="242">
        <f t="shared" ref="C317:J317" si="157">C318</f>
        <v>2049146.35</v>
      </c>
      <c r="D317" s="231">
        <f t="shared" si="157"/>
        <v>3652083</v>
      </c>
      <c r="E317" s="219">
        <f t="shared" ref="E317:E323" si="158">D317/C317*100</f>
        <v>178.22460557783</v>
      </c>
      <c r="F317" s="231">
        <f t="shared" si="157"/>
        <v>7402570</v>
      </c>
      <c r="G317" s="219">
        <f t="shared" si="153"/>
        <v>202.69446231096063</v>
      </c>
      <c r="H317" s="231">
        <f t="shared" si="157"/>
        <v>9361467</v>
      </c>
      <c r="I317" s="219">
        <f t="shared" ref="I317:I323" si="159">H317/F317*100</f>
        <v>126.46239076428863</v>
      </c>
      <c r="J317" s="231">
        <f t="shared" si="157"/>
        <v>24982400</v>
      </c>
      <c r="K317" s="219">
        <f>J317/H317*100</f>
        <v>266.86415708136343</v>
      </c>
    </row>
    <row r="318" spans="1:11" ht="13.5" customHeight="1" x14ac:dyDescent="0.2">
      <c r="A318" s="128">
        <v>363</v>
      </c>
      <c r="B318" s="135" t="s">
        <v>90</v>
      </c>
      <c r="C318" s="242">
        <f>C319+C320</f>
        <v>2049146.35</v>
      </c>
      <c r="D318" s="231">
        <f>D319+D320</f>
        <v>3652083</v>
      </c>
      <c r="E318" s="219">
        <f t="shared" si="158"/>
        <v>178.22460557783</v>
      </c>
      <c r="F318" s="231">
        <f>F319+F320</f>
        <v>7402570</v>
      </c>
      <c r="G318" s="219">
        <f t="shared" si="153"/>
        <v>202.69446231096063</v>
      </c>
      <c r="H318" s="231">
        <f>H319+H320</f>
        <v>9361467</v>
      </c>
      <c r="I318" s="219">
        <f t="shared" si="159"/>
        <v>126.46239076428863</v>
      </c>
      <c r="J318" s="231">
        <f>J319+J320</f>
        <v>24982400</v>
      </c>
      <c r="K318" s="219">
        <f>J318/H318*100</f>
        <v>266.86415708136343</v>
      </c>
    </row>
    <row r="319" spans="1:11" ht="13.5" customHeight="1" x14ac:dyDescent="0.2">
      <c r="A319" s="131">
        <v>3631</v>
      </c>
      <c r="B319" s="145" t="s">
        <v>108</v>
      </c>
      <c r="C319" s="243">
        <v>469522.62</v>
      </c>
      <c r="D319" s="220">
        <v>729435</v>
      </c>
      <c r="E319" s="221">
        <f t="shared" si="158"/>
        <v>155.35673233379043</v>
      </c>
      <c r="F319" s="220">
        <v>299000</v>
      </c>
      <c r="G319" s="221">
        <f t="shared" si="153"/>
        <v>40.990629733972185</v>
      </c>
      <c r="H319" s="220">
        <v>19300</v>
      </c>
      <c r="I319" s="221">
        <f t="shared" si="159"/>
        <v>6.4548494983277598</v>
      </c>
      <c r="J319" s="220">
        <v>1000</v>
      </c>
      <c r="K319" s="221">
        <f>J319/H319*100</f>
        <v>5.1813471502590671</v>
      </c>
    </row>
    <row r="320" spans="1:11" ht="13.5" customHeight="1" x14ac:dyDescent="0.2">
      <c r="A320" s="131">
        <v>3632</v>
      </c>
      <c r="B320" s="145" t="s">
        <v>91</v>
      </c>
      <c r="C320" s="250">
        <v>1579623.73</v>
      </c>
      <c r="D320" s="214">
        <v>2922648</v>
      </c>
      <c r="E320" s="221">
        <f t="shared" si="158"/>
        <v>185.02178363704374</v>
      </c>
      <c r="F320" s="214">
        <v>7103570</v>
      </c>
      <c r="G320" s="221">
        <f t="shared" si="153"/>
        <v>243.05253318223748</v>
      </c>
      <c r="H320" s="214">
        <v>9342167</v>
      </c>
      <c r="I320" s="221">
        <f t="shared" si="159"/>
        <v>131.51368959551323</v>
      </c>
      <c r="J320" s="214">
        <v>24981400</v>
      </c>
      <c r="K320" s="221">
        <f>J320/H320*100</f>
        <v>267.40476808003967</v>
      </c>
    </row>
    <row r="321" spans="1:11" ht="13.5" customHeight="1" x14ac:dyDescent="0.2">
      <c r="A321" s="137">
        <v>38</v>
      </c>
      <c r="B321" s="138" t="s">
        <v>57</v>
      </c>
      <c r="C321" s="251">
        <f t="shared" ref="C321:J322" si="160">C322</f>
        <v>30625.94</v>
      </c>
      <c r="D321" s="217">
        <f t="shared" si="160"/>
        <v>41182</v>
      </c>
      <c r="E321" s="219">
        <f t="shared" si="158"/>
        <v>134.467709399287</v>
      </c>
      <c r="F321" s="217">
        <f t="shared" si="160"/>
        <v>2000</v>
      </c>
      <c r="G321" s="219">
        <f t="shared" si="153"/>
        <v>4.8564906998203101</v>
      </c>
      <c r="H321" s="217">
        <f t="shared" si="160"/>
        <v>0</v>
      </c>
      <c r="I321" s="219">
        <f t="shared" si="159"/>
        <v>0</v>
      </c>
      <c r="J321" s="217">
        <f t="shared" si="160"/>
        <v>0</v>
      </c>
      <c r="K321" s="219" t="s">
        <v>120</v>
      </c>
    </row>
    <row r="322" spans="1:11" ht="13.5" customHeight="1" x14ac:dyDescent="0.2">
      <c r="A322" s="137">
        <v>381</v>
      </c>
      <c r="B322" s="135" t="s">
        <v>36</v>
      </c>
      <c r="C322" s="251">
        <f>C323</f>
        <v>30625.94</v>
      </c>
      <c r="D322" s="217">
        <f t="shared" si="160"/>
        <v>41182</v>
      </c>
      <c r="E322" s="219">
        <f t="shared" si="158"/>
        <v>134.467709399287</v>
      </c>
      <c r="F322" s="217">
        <f t="shared" si="160"/>
        <v>2000</v>
      </c>
      <c r="G322" s="219">
        <f t="shared" si="153"/>
        <v>4.8564906998203101</v>
      </c>
      <c r="H322" s="217">
        <f t="shared" si="160"/>
        <v>0</v>
      </c>
      <c r="I322" s="219">
        <f t="shared" si="159"/>
        <v>0</v>
      </c>
      <c r="J322" s="217">
        <f t="shared" si="160"/>
        <v>0</v>
      </c>
      <c r="K322" s="219" t="s">
        <v>120</v>
      </c>
    </row>
    <row r="323" spans="1:11" ht="13.5" customHeight="1" x14ac:dyDescent="0.2">
      <c r="A323" s="131">
        <v>3811</v>
      </c>
      <c r="B323" s="145" t="s">
        <v>19</v>
      </c>
      <c r="C323" s="250">
        <v>30625.94</v>
      </c>
      <c r="D323" s="214">
        <v>41182</v>
      </c>
      <c r="E323" s="221">
        <f t="shared" si="158"/>
        <v>134.467709399287</v>
      </c>
      <c r="F323" s="214">
        <v>2000</v>
      </c>
      <c r="G323" s="221">
        <f t="shared" si="153"/>
        <v>4.8564906998203101</v>
      </c>
      <c r="H323" s="214">
        <v>0</v>
      </c>
      <c r="I323" s="221">
        <f t="shared" si="159"/>
        <v>0</v>
      </c>
      <c r="J323" s="214">
        <v>0</v>
      </c>
      <c r="K323" s="221" t="s">
        <v>120</v>
      </c>
    </row>
    <row r="324" spans="1:11" ht="13.5" customHeight="1" x14ac:dyDescent="0.2">
      <c r="A324" s="131"/>
      <c r="B324" s="145"/>
      <c r="C324" s="250"/>
      <c r="D324" s="250"/>
      <c r="E324" s="221"/>
      <c r="F324" s="214"/>
      <c r="G324" s="221"/>
      <c r="H324" s="214"/>
      <c r="I324" s="221"/>
      <c r="J324" s="214"/>
      <c r="K324" s="221"/>
    </row>
    <row r="325" spans="1:11" ht="29.25" customHeight="1" x14ac:dyDescent="0.2">
      <c r="A325" s="126" t="s">
        <v>226</v>
      </c>
      <c r="B325" s="199" t="s">
        <v>227</v>
      </c>
      <c r="C325" s="251">
        <f t="shared" ref="C325:J325" si="161">C326</f>
        <v>0</v>
      </c>
      <c r="D325" s="217">
        <f t="shared" si="161"/>
        <v>361988</v>
      </c>
      <c r="E325" s="219" t="s">
        <v>120</v>
      </c>
      <c r="F325" s="217">
        <f t="shared" si="161"/>
        <v>334000</v>
      </c>
      <c r="G325" s="219">
        <f>F325/D325*100</f>
        <v>92.268251986253688</v>
      </c>
      <c r="H325" s="217">
        <f t="shared" si="161"/>
        <v>1000</v>
      </c>
      <c r="I325" s="219">
        <f t="shared" ref="I325:I330" si="162">H325/F325*100</f>
        <v>0.29940119760479045</v>
      </c>
      <c r="J325" s="217">
        <f t="shared" si="161"/>
        <v>1000</v>
      </c>
      <c r="K325" s="219">
        <f t="shared" ref="K325:K327" si="163">J325/H325*100</f>
        <v>100</v>
      </c>
    </row>
    <row r="326" spans="1:11" ht="13.5" customHeight="1" x14ac:dyDescent="0.2">
      <c r="A326" s="137">
        <v>3</v>
      </c>
      <c r="B326" s="129" t="s">
        <v>37</v>
      </c>
      <c r="C326" s="242">
        <f>C327</f>
        <v>0</v>
      </c>
      <c r="D326" s="231">
        <f>D327</f>
        <v>361988</v>
      </c>
      <c r="E326" s="219" t="s">
        <v>120</v>
      </c>
      <c r="F326" s="231">
        <f>F327</f>
        <v>334000</v>
      </c>
      <c r="G326" s="219">
        <f>F326/D326*100</f>
        <v>92.268251986253688</v>
      </c>
      <c r="H326" s="231">
        <f>H327</f>
        <v>1000</v>
      </c>
      <c r="I326" s="219">
        <f t="shared" si="162"/>
        <v>0.29940119760479045</v>
      </c>
      <c r="J326" s="231">
        <f>J327</f>
        <v>1000</v>
      </c>
      <c r="K326" s="219">
        <f t="shared" si="163"/>
        <v>100</v>
      </c>
    </row>
    <row r="327" spans="1:11" ht="13.5" customHeight="1" x14ac:dyDescent="0.2">
      <c r="A327" s="137">
        <v>35</v>
      </c>
      <c r="B327" s="130" t="s">
        <v>16</v>
      </c>
      <c r="C327" s="242">
        <f>C328+C330</f>
        <v>0</v>
      </c>
      <c r="D327" s="231">
        <f>D328+D330</f>
        <v>361988</v>
      </c>
      <c r="E327" s="219" t="s">
        <v>120</v>
      </c>
      <c r="F327" s="231">
        <f>F328+F330</f>
        <v>334000</v>
      </c>
      <c r="G327" s="219">
        <f>F327/D327*100</f>
        <v>92.268251986253688</v>
      </c>
      <c r="H327" s="231">
        <f>H328+H330</f>
        <v>1000</v>
      </c>
      <c r="I327" s="219">
        <f t="shared" si="162"/>
        <v>0.29940119760479045</v>
      </c>
      <c r="J327" s="231">
        <f>J328+J330</f>
        <v>1000</v>
      </c>
      <c r="K327" s="219">
        <f t="shared" si="163"/>
        <v>100</v>
      </c>
    </row>
    <row r="328" spans="1:11" ht="13.5" customHeight="1" x14ac:dyDescent="0.2">
      <c r="A328" s="128">
        <v>351</v>
      </c>
      <c r="B328" s="130" t="s">
        <v>0</v>
      </c>
      <c r="C328" s="242">
        <f t="shared" ref="C328:J328" si="164">C329</f>
        <v>0</v>
      </c>
      <c r="D328" s="231">
        <f t="shared" si="164"/>
        <v>0</v>
      </c>
      <c r="E328" s="219" t="s">
        <v>120</v>
      </c>
      <c r="F328" s="231">
        <f t="shared" si="164"/>
        <v>1000</v>
      </c>
      <c r="G328" s="219" t="s">
        <v>120</v>
      </c>
      <c r="H328" s="231">
        <f t="shared" si="164"/>
        <v>1000</v>
      </c>
      <c r="I328" s="219">
        <f t="shared" si="162"/>
        <v>100</v>
      </c>
      <c r="J328" s="231">
        <f t="shared" si="164"/>
        <v>1000</v>
      </c>
      <c r="K328" s="219">
        <f>J328/H328*100</f>
        <v>100</v>
      </c>
    </row>
    <row r="329" spans="1:11" ht="13.5" customHeight="1" x14ac:dyDescent="0.2">
      <c r="A329" s="131" t="s">
        <v>17</v>
      </c>
      <c r="B329" s="133" t="s">
        <v>0</v>
      </c>
      <c r="C329" s="243">
        <v>0</v>
      </c>
      <c r="D329" s="220">
        <v>0</v>
      </c>
      <c r="E329" s="221" t="s">
        <v>120</v>
      </c>
      <c r="F329" s="220">
        <v>1000</v>
      </c>
      <c r="G329" s="221" t="s">
        <v>120</v>
      </c>
      <c r="H329" s="220">
        <v>1000</v>
      </c>
      <c r="I329" s="221">
        <f t="shared" si="162"/>
        <v>100</v>
      </c>
      <c r="J329" s="220">
        <v>1000</v>
      </c>
      <c r="K329" s="221">
        <f>J329/H329*100</f>
        <v>100</v>
      </c>
    </row>
    <row r="330" spans="1:11" ht="24.75" customHeight="1" x14ac:dyDescent="0.2">
      <c r="A330" s="132">
        <v>352</v>
      </c>
      <c r="B330" s="265" t="s">
        <v>169</v>
      </c>
      <c r="C330" s="242">
        <f>C331</f>
        <v>0</v>
      </c>
      <c r="D330" s="231">
        <f>D331</f>
        <v>361988</v>
      </c>
      <c r="E330" s="219" t="s">
        <v>120</v>
      </c>
      <c r="F330" s="231">
        <f>F331</f>
        <v>333000</v>
      </c>
      <c r="G330" s="219">
        <f>F330/D330*100</f>
        <v>91.99199973479783</v>
      </c>
      <c r="H330" s="231">
        <f>H331</f>
        <v>0</v>
      </c>
      <c r="I330" s="219">
        <f t="shared" si="162"/>
        <v>0</v>
      </c>
      <c r="J330" s="231">
        <f>J331</f>
        <v>0</v>
      </c>
      <c r="K330" s="219" t="s">
        <v>120</v>
      </c>
    </row>
    <row r="331" spans="1:11" ht="13.5" customHeight="1" x14ac:dyDescent="0.2">
      <c r="A331" s="131">
        <v>3522</v>
      </c>
      <c r="B331" s="133" t="s">
        <v>170</v>
      </c>
      <c r="C331" s="250">
        <v>0</v>
      </c>
      <c r="D331" s="214">
        <v>361988</v>
      </c>
      <c r="E331" s="221" t="s">
        <v>120</v>
      </c>
      <c r="F331" s="214">
        <v>333000</v>
      </c>
      <c r="G331" s="221">
        <f>F331/D331*100</f>
        <v>91.99199973479783</v>
      </c>
      <c r="H331" s="214">
        <v>0</v>
      </c>
      <c r="I331" s="221">
        <f>H331/F331*100</f>
        <v>0</v>
      </c>
      <c r="J331" s="214">
        <v>0</v>
      </c>
      <c r="K331" s="221" t="s">
        <v>120</v>
      </c>
    </row>
    <row r="332" spans="1:11" ht="13.5" customHeight="1" x14ac:dyDescent="0.2">
      <c r="A332" s="131"/>
      <c r="B332" s="133"/>
      <c r="C332" s="250"/>
      <c r="D332" s="250"/>
      <c r="E332" s="221"/>
      <c r="F332" s="214"/>
      <c r="G332" s="221"/>
      <c r="H332" s="214"/>
      <c r="I332" s="221"/>
      <c r="J332" s="214"/>
      <c r="K332" s="221"/>
    </row>
    <row r="333" spans="1:11" ht="12.75" customHeight="1" x14ac:dyDescent="0.2">
      <c r="A333" s="207" t="s">
        <v>207</v>
      </c>
      <c r="B333" s="208" t="s">
        <v>185</v>
      </c>
      <c r="C333" s="242">
        <f t="shared" ref="C333:J333" si="165">C334</f>
        <v>356561.81</v>
      </c>
      <c r="D333" s="231">
        <f t="shared" si="165"/>
        <v>498160</v>
      </c>
      <c r="E333" s="219">
        <f>D333/C333*100</f>
        <v>139.71210208967696</v>
      </c>
      <c r="F333" s="231">
        <f t="shared" si="165"/>
        <v>3225500</v>
      </c>
      <c r="G333" s="219">
        <f t="shared" ref="G333:G334" si="166">F333/D333*100</f>
        <v>647.4827364702104</v>
      </c>
      <c r="H333" s="231">
        <f t="shared" si="165"/>
        <v>725000</v>
      </c>
      <c r="I333" s="219">
        <f>H333/F333*100</f>
        <v>22.477135327856146</v>
      </c>
      <c r="J333" s="231">
        <f t="shared" si="165"/>
        <v>0</v>
      </c>
      <c r="K333" s="219">
        <f>J333/H333*100</f>
        <v>0</v>
      </c>
    </row>
    <row r="334" spans="1:11" ht="12.75" customHeight="1" x14ac:dyDescent="0.2">
      <c r="A334" s="137">
        <v>3</v>
      </c>
      <c r="B334" s="129" t="s">
        <v>37</v>
      </c>
      <c r="C334" s="242">
        <f>C335+C342+C347+C353</f>
        <v>356561.81</v>
      </c>
      <c r="D334" s="231">
        <f>D335+D342+D347+D353</f>
        <v>498160</v>
      </c>
      <c r="E334" s="219">
        <f>D334/C334*100</f>
        <v>139.71210208967696</v>
      </c>
      <c r="F334" s="231">
        <f>F335+F342+F347+F353</f>
        <v>3225500</v>
      </c>
      <c r="G334" s="219">
        <f t="shared" si="166"/>
        <v>647.4827364702104</v>
      </c>
      <c r="H334" s="231">
        <f>H335+H342+H347+H353</f>
        <v>725000</v>
      </c>
      <c r="I334" s="219">
        <f>H334/F334*100</f>
        <v>22.477135327856146</v>
      </c>
      <c r="J334" s="231">
        <f>J335+J342+J347+J353</f>
        <v>0</v>
      </c>
      <c r="K334" s="219">
        <f>J334/H334*100</f>
        <v>0</v>
      </c>
    </row>
    <row r="335" spans="1:11" ht="12.75" customHeight="1" x14ac:dyDescent="0.2">
      <c r="A335" s="137">
        <v>32</v>
      </c>
      <c r="B335" s="130" t="s">
        <v>3</v>
      </c>
      <c r="C335" s="242">
        <f>C336+C340</f>
        <v>16815.009999999998</v>
      </c>
      <c r="D335" s="231">
        <f>D336+D340</f>
        <v>0</v>
      </c>
      <c r="E335" s="219">
        <f>D335/C335*100</f>
        <v>0</v>
      </c>
      <c r="F335" s="231">
        <f>F336+F340</f>
        <v>0</v>
      </c>
      <c r="G335" s="219" t="s">
        <v>120</v>
      </c>
      <c r="H335" s="231">
        <f>H336+H340</f>
        <v>0</v>
      </c>
      <c r="I335" s="219" t="s">
        <v>120</v>
      </c>
      <c r="J335" s="231">
        <f>J336+J340</f>
        <v>0</v>
      </c>
      <c r="K335" s="219" t="s">
        <v>120</v>
      </c>
    </row>
    <row r="336" spans="1:11" ht="12.75" customHeight="1" x14ac:dyDescent="0.2">
      <c r="A336" s="137">
        <v>323</v>
      </c>
      <c r="B336" s="129" t="s">
        <v>11</v>
      </c>
      <c r="C336" s="242">
        <f>C337+C338+C339</f>
        <v>14077.599999999999</v>
      </c>
      <c r="D336" s="231">
        <f>D337+D338+D339</f>
        <v>0</v>
      </c>
      <c r="E336" s="219">
        <f t="shared" ref="E336:E341" si="167">D336/C336*100</f>
        <v>0</v>
      </c>
      <c r="F336" s="231">
        <f>F337+F338+F339</f>
        <v>0</v>
      </c>
      <c r="G336" s="219" t="s">
        <v>120</v>
      </c>
      <c r="H336" s="231">
        <f>H337+H338+H339</f>
        <v>0</v>
      </c>
      <c r="I336" s="219" t="s">
        <v>120</v>
      </c>
      <c r="J336" s="231">
        <f>J337+J338+J339</f>
        <v>0</v>
      </c>
      <c r="K336" s="219" t="s">
        <v>120</v>
      </c>
    </row>
    <row r="337" spans="1:11" ht="12.75" customHeight="1" x14ac:dyDescent="0.2">
      <c r="A337" s="131">
        <v>3233</v>
      </c>
      <c r="B337" s="104" t="s">
        <v>49</v>
      </c>
      <c r="C337" s="243">
        <v>5308.91</v>
      </c>
      <c r="D337" s="220">
        <v>0</v>
      </c>
      <c r="E337" s="221">
        <f t="shared" si="167"/>
        <v>0</v>
      </c>
      <c r="F337" s="220">
        <v>0</v>
      </c>
      <c r="G337" s="221" t="s">
        <v>120</v>
      </c>
      <c r="H337" s="220">
        <v>0</v>
      </c>
      <c r="I337" s="221" t="s">
        <v>120</v>
      </c>
      <c r="J337" s="220">
        <v>0</v>
      </c>
      <c r="K337" s="221" t="s">
        <v>120</v>
      </c>
    </row>
    <row r="338" spans="1:11" ht="12.75" customHeight="1" x14ac:dyDescent="0.2">
      <c r="A338" s="79">
        <v>3235</v>
      </c>
      <c r="B338" s="104" t="s">
        <v>51</v>
      </c>
      <c r="C338" s="243">
        <v>960.25</v>
      </c>
      <c r="D338" s="220">
        <v>0</v>
      </c>
      <c r="E338" s="221">
        <f t="shared" si="167"/>
        <v>0</v>
      </c>
      <c r="F338" s="220">
        <v>0</v>
      </c>
      <c r="G338" s="221" t="s">
        <v>120</v>
      </c>
      <c r="H338" s="220">
        <v>0</v>
      </c>
      <c r="I338" s="221" t="s">
        <v>120</v>
      </c>
      <c r="J338" s="220">
        <v>0</v>
      </c>
      <c r="K338" s="221" t="s">
        <v>120</v>
      </c>
    </row>
    <row r="339" spans="1:11" ht="12.75" customHeight="1" x14ac:dyDescent="0.2">
      <c r="A339" s="131">
        <v>3237</v>
      </c>
      <c r="B339" s="134" t="s">
        <v>13</v>
      </c>
      <c r="C339" s="243">
        <v>7808.44</v>
      </c>
      <c r="D339" s="220">
        <v>0</v>
      </c>
      <c r="E339" s="221">
        <f t="shared" si="167"/>
        <v>0</v>
      </c>
      <c r="F339" s="220">
        <v>0</v>
      </c>
      <c r="G339" s="221" t="s">
        <v>120</v>
      </c>
      <c r="H339" s="220">
        <v>0</v>
      </c>
      <c r="I339" s="221" t="s">
        <v>120</v>
      </c>
      <c r="J339" s="220">
        <v>0</v>
      </c>
      <c r="K339" s="221" t="s">
        <v>120</v>
      </c>
    </row>
    <row r="340" spans="1:11" ht="12.75" customHeight="1" x14ac:dyDescent="0.2">
      <c r="A340" s="128">
        <v>329</v>
      </c>
      <c r="B340" s="135" t="s">
        <v>54</v>
      </c>
      <c r="C340" s="242">
        <f>SUM(C341:C341)</f>
        <v>2737.41</v>
      </c>
      <c r="D340" s="231">
        <f>SUM(D341:D341)</f>
        <v>0</v>
      </c>
      <c r="E340" s="219">
        <f t="shared" si="167"/>
        <v>0</v>
      </c>
      <c r="F340" s="231">
        <f>SUM(F341:F341)</f>
        <v>0</v>
      </c>
      <c r="G340" s="219" t="s">
        <v>120</v>
      </c>
      <c r="H340" s="231">
        <f>SUM(H341:H341)</f>
        <v>0</v>
      </c>
      <c r="I340" s="219" t="s">
        <v>120</v>
      </c>
      <c r="J340" s="231">
        <f>SUM(J341:J341)</f>
        <v>0</v>
      </c>
      <c r="K340" s="219" t="s">
        <v>120</v>
      </c>
    </row>
    <row r="341" spans="1:11" ht="12.75" customHeight="1" x14ac:dyDescent="0.2">
      <c r="A341" s="79">
        <v>3293</v>
      </c>
      <c r="B341" s="79" t="s">
        <v>56</v>
      </c>
      <c r="C341" s="243">
        <v>2737.41</v>
      </c>
      <c r="D341" s="220">
        <v>0</v>
      </c>
      <c r="E341" s="221">
        <f t="shared" si="167"/>
        <v>0</v>
      </c>
      <c r="F341" s="220">
        <v>0</v>
      </c>
      <c r="G341" s="221" t="s">
        <v>120</v>
      </c>
      <c r="H341" s="220">
        <v>0</v>
      </c>
      <c r="I341" s="221" t="s">
        <v>120</v>
      </c>
      <c r="J341" s="220">
        <v>0</v>
      </c>
      <c r="K341" s="221" t="s">
        <v>120</v>
      </c>
    </row>
    <row r="342" spans="1:11" ht="12.75" customHeight="1" x14ac:dyDescent="0.2">
      <c r="A342" s="128">
        <v>35</v>
      </c>
      <c r="B342" s="130" t="s">
        <v>16</v>
      </c>
      <c r="C342" s="242">
        <f>C343+C345</f>
        <v>81589.58</v>
      </c>
      <c r="D342" s="231">
        <f>D343+D345</f>
        <v>198558</v>
      </c>
      <c r="E342" s="219">
        <f t="shared" ref="E342:E346" si="168">D342/C342*100</f>
        <v>243.3619587207092</v>
      </c>
      <c r="F342" s="231">
        <f>F343+F345</f>
        <v>1240000</v>
      </c>
      <c r="G342" s="219">
        <f>F342/D342*100</f>
        <v>624.5026642089465</v>
      </c>
      <c r="H342" s="231">
        <f>H343+H345</f>
        <v>200000</v>
      </c>
      <c r="I342" s="219">
        <f t="shared" ref="I342:I347" si="169">H342/F342*100</f>
        <v>16.129032258064516</v>
      </c>
      <c r="J342" s="231">
        <f>J343+J345</f>
        <v>0</v>
      </c>
      <c r="K342" s="219">
        <f t="shared" ref="K342:K347" si="170">J342/H342*100</f>
        <v>0</v>
      </c>
    </row>
    <row r="343" spans="1:11" ht="12.75" customHeight="1" x14ac:dyDescent="0.2">
      <c r="A343" s="128">
        <v>351</v>
      </c>
      <c r="B343" s="130" t="s">
        <v>0</v>
      </c>
      <c r="C343" s="242">
        <f t="shared" ref="C343:J343" si="171">C344</f>
        <v>0</v>
      </c>
      <c r="D343" s="231">
        <f t="shared" si="171"/>
        <v>89817</v>
      </c>
      <c r="E343" s="219" t="s">
        <v>120</v>
      </c>
      <c r="F343" s="231">
        <f t="shared" si="171"/>
        <v>635000</v>
      </c>
      <c r="G343" s="219">
        <f t="shared" ref="G343:G344" si="172">F343/D343*100</f>
        <v>706.99310820891367</v>
      </c>
      <c r="H343" s="231">
        <f t="shared" si="171"/>
        <v>135000</v>
      </c>
      <c r="I343" s="219">
        <f t="shared" si="169"/>
        <v>21.259842519685041</v>
      </c>
      <c r="J343" s="231">
        <f t="shared" si="171"/>
        <v>0</v>
      </c>
      <c r="K343" s="219">
        <f t="shared" si="170"/>
        <v>0</v>
      </c>
    </row>
    <row r="344" spans="1:11" ht="12.75" customHeight="1" x14ac:dyDescent="0.2">
      <c r="A344" s="131" t="s">
        <v>17</v>
      </c>
      <c r="B344" s="133" t="s">
        <v>0</v>
      </c>
      <c r="C344" s="243">
        <v>0</v>
      </c>
      <c r="D344" s="220">
        <v>89817</v>
      </c>
      <c r="E344" s="221" t="s">
        <v>120</v>
      </c>
      <c r="F344" s="220">
        <v>635000</v>
      </c>
      <c r="G344" s="221">
        <f t="shared" si="172"/>
        <v>706.99310820891367</v>
      </c>
      <c r="H344" s="220">
        <v>135000</v>
      </c>
      <c r="I344" s="221">
        <f t="shared" si="169"/>
        <v>21.259842519685041</v>
      </c>
      <c r="J344" s="220">
        <v>0</v>
      </c>
      <c r="K344" s="221">
        <f t="shared" si="170"/>
        <v>0</v>
      </c>
    </row>
    <row r="345" spans="1:11" ht="12.75" customHeight="1" x14ac:dyDescent="0.2">
      <c r="A345" s="132">
        <v>352</v>
      </c>
      <c r="B345" s="200" t="s">
        <v>169</v>
      </c>
      <c r="C345" s="242">
        <f>C346</f>
        <v>81589.58</v>
      </c>
      <c r="D345" s="231">
        <f>D346</f>
        <v>108741</v>
      </c>
      <c r="E345" s="219">
        <f t="shared" si="168"/>
        <v>133.27804849589862</v>
      </c>
      <c r="F345" s="231">
        <f>F346</f>
        <v>605000</v>
      </c>
      <c r="G345" s="219">
        <f t="shared" ref="G345:G352" si="173">F345/D345*100</f>
        <v>556.36788331907928</v>
      </c>
      <c r="H345" s="231">
        <f>H346</f>
        <v>65000</v>
      </c>
      <c r="I345" s="219">
        <f t="shared" si="169"/>
        <v>10.743801652892563</v>
      </c>
      <c r="J345" s="231">
        <f>J346</f>
        <v>0</v>
      </c>
      <c r="K345" s="219">
        <f t="shared" si="170"/>
        <v>0</v>
      </c>
    </row>
    <row r="346" spans="1:11" ht="12.75" customHeight="1" x14ac:dyDescent="0.2">
      <c r="A346" s="131">
        <v>3522</v>
      </c>
      <c r="B346" s="133" t="s">
        <v>170</v>
      </c>
      <c r="C346" s="243">
        <v>81589.58</v>
      </c>
      <c r="D346" s="220">
        <v>108741</v>
      </c>
      <c r="E346" s="221">
        <f t="shared" si="168"/>
        <v>133.27804849589862</v>
      </c>
      <c r="F346" s="220">
        <v>605000</v>
      </c>
      <c r="G346" s="221">
        <f t="shared" si="173"/>
        <v>556.36788331907928</v>
      </c>
      <c r="H346" s="220">
        <v>65000</v>
      </c>
      <c r="I346" s="221">
        <f t="shared" si="169"/>
        <v>10.743801652892563</v>
      </c>
      <c r="J346" s="220">
        <v>0</v>
      </c>
      <c r="K346" s="221">
        <f t="shared" si="170"/>
        <v>0</v>
      </c>
    </row>
    <row r="347" spans="1:11" ht="12.75" customHeight="1" x14ac:dyDescent="0.2">
      <c r="A347" s="128">
        <v>36</v>
      </c>
      <c r="B347" s="127" t="s">
        <v>130</v>
      </c>
      <c r="C347" s="242">
        <f>C348+C350</f>
        <v>83304.539999999994</v>
      </c>
      <c r="D347" s="231">
        <f>D348+D350</f>
        <v>299602</v>
      </c>
      <c r="E347" s="219" t="s">
        <v>120</v>
      </c>
      <c r="F347" s="231">
        <f>F348+F350</f>
        <v>1985500</v>
      </c>
      <c r="G347" s="219">
        <f t="shared" si="173"/>
        <v>662.7125319590657</v>
      </c>
      <c r="H347" s="231">
        <f>H348+H350</f>
        <v>525000</v>
      </c>
      <c r="I347" s="219">
        <f t="shared" si="169"/>
        <v>26.441702341979351</v>
      </c>
      <c r="J347" s="231">
        <f>J348+J350</f>
        <v>0</v>
      </c>
      <c r="K347" s="219">
        <f t="shared" si="170"/>
        <v>0</v>
      </c>
    </row>
    <row r="348" spans="1:11" ht="12.75" customHeight="1" x14ac:dyDescent="0.2">
      <c r="A348" s="128">
        <v>361</v>
      </c>
      <c r="B348" s="108" t="s">
        <v>230</v>
      </c>
      <c r="C348" s="252">
        <f>C349</f>
        <v>0</v>
      </c>
      <c r="D348" s="223">
        <f>D349</f>
        <v>146692</v>
      </c>
      <c r="E348" s="91" t="s">
        <v>120</v>
      </c>
      <c r="F348" s="223">
        <f>F349</f>
        <v>0</v>
      </c>
      <c r="G348" s="91">
        <f t="shared" si="173"/>
        <v>0</v>
      </c>
      <c r="H348" s="223">
        <f>H349</f>
        <v>0</v>
      </c>
      <c r="I348" s="91" t="s">
        <v>120</v>
      </c>
      <c r="J348" s="223">
        <f>J349</f>
        <v>0</v>
      </c>
      <c r="K348" s="91" t="s">
        <v>120</v>
      </c>
    </row>
    <row r="349" spans="1:11" ht="12.75" customHeight="1" x14ac:dyDescent="0.2">
      <c r="A349" s="136">
        <v>3611</v>
      </c>
      <c r="B349" s="123" t="s">
        <v>231</v>
      </c>
      <c r="C349" s="253">
        <v>0</v>
      </c>
      <c r="D349" s="215">
        <v>146692</v>
      </c>
      <c r="E349" s="227" t="s">
        <v>120</v>
      </c>
      <c r="F349" s="215">
        <v>0</v>
      </c>
      <c r="G349" s="227">
        <f t="shared" si="173"/>
        <v>0</v>
      </c>
      <c r="H349" s="215">
        <v>0</v>
      </c>
      <c r="I349" s="227" t="s">
        <v>120</v>
      </c>
      <c r="J349" s="215">
        <v>0</v>
      </c>
      <c r="K349" s="227" t="s">
        <v>120</v>
      </c>
    </row>
    <row r="350" spans="1:11" ht="12.75" customHeight="1" x14ac:dyDescent="0.2">
      <c r="A350" s="128">
        <v>363</v>
      </c>
      <c r="B350" s="135" t="s">
        <v>90</v>
      </c>
      <c r="C350" s="242">
        <f>C351+C352</f>
        <v>83304.539999999994</v>
      </c>
      <c r="D350" s="231">
        <f>D351+D352</f>
        <v>152910</v>
      </c>
      <c r="E350" s="219">
        <f>D350/C350*100</f>
        <v>183.55542206943346</v>
      </c>
      <c r="F350" s="231">
        <f>F351+F352</f>
        <v>1985500</v>
      </c>
      <c r="G350" s="219">
        <f t="shared" si="173"/>
        <v>1298.4762278464457</v>
      </c>
      <c r="H350" s="231">
        <f>H351+H352</f>
        <v>525000</v>
      </c>
      <c r="I350" s="219">
        <f>H350/F350*100</f>
        <v>26.441702341979351</v>
      </c>
      <c r="J350" s="231">
        <f>J351+J352</f>
        <v>0</v>
      </c>
      <c r="K350" s="219">
        <f>J350/H350*100</f>
        <v>0</v>
      </c>
    </row>
    <row r="351" spans="1:11" ht="12.75" customHeight="1" x14ac:dyDescent="0.2">
      <c r="A351" s="131">
        <v>3631</v>
      </c>
      <c r="B351" s="134" t="s">
        <v>108</v>
      </c>
      <c r="C351" s="243">
        <v>70533.59</v>
      </c>
      <c r="D351" s="220">
        <v>0</v>
      </c>
      <c r="E351" s="221">
        <f>D351/C351*100</f>
        <v>0</v>
      </c>
      <c r="F351" s="220">
        <v>1093500</v>
      </c>
      <c r="G351" s="221" t="s">
        <v>120</v>
      </c>
      <c r="H351" s="220">
        <v>525000</v>
      </c>
      <c r="I351" s="221">
        <f>H351/F351*100</f>
        <v>48.010973936899866</v>
      </c>
      <c r="J351" s="220">
        <v>0</v>
      </c>
      <c r="K351" s="221">
        <f>J351/H351*100</f>
        <v>0</v>
      </c>
    </row>
    <row r="352" spans="1:11" ht="12.75" customHeight="1" x14ac:dyDescent="0.2">
      <c r="A352" s="131">
        <v>3632</v>
      </c>
      <c r="B352" s="145" t="s">
        <v>91</v>
      </c>
      <c r="C352" s="250">
        <v>12770.95</v>
      </c>
      <c r="D352" s="214">
        <v>152910</v>
      </c>
      <c r="E352" s="221" t="s">
        <v>120</v>
      </c>
      <c r="F352" s="214">
        <v>892000</v>
      </c>
      <c r="G352" s="221">
        <f t="shared" si="173"/>
        <v>583.34968281995941</v>
      </c>
      <c r="H352" s="214">
        <v>0</v>
      </c>
      <c r="I352" s="221">
        <f>H352/F352*100</f>
        <v>0</v>
      </c>
      <c r="J352" s="214">
        <v>0</v>
      </c>
      <c r="K352" s="221" t="s">
        <v>120</v>
      </c>
    </row>
    <row r="353" spans="1:11" ht="12.75" customHeight="1" x14ac:dyDescent="0.2">
      <c r="A353" s="128">
        <v>38</v>
      </c>
      <c r="B353" s="130" t="s">
        <v>57</v>
      </c>
      <c r="C353" s="242">
        <f t="shared" ref="C353:J353" si="174">C354</f>
        <v>174852.68</v>
      </c>
      <c r="D353" s="231">
        <f t="shared" si="174"/>
        <v>0</v>
      </c>
      <c r="E353" s="219">
        <f t="shared" ref="E353:E355" si="175">D353/C353*100</f>
        <v>0</v>
      </c>
      <c r="F353" s="231">
        <f t="shared" si="174"/>
        <v>0</v>
      </c>
      <c r="G353" s="219" t="s">
        <v>120</v>
      </c>
      <c r="H353" s="231">
        <f t="shared" si="174"/>
        <v>0</v>
      </c>
      <c r="I353" s="219" t="s">
        <v>120</v>
      </c>
      <c r="J353" s="231">
        <f t="shared" si="174"/>
        <v>0</v>
      </c>
      <c r="K353" s="219" t="s">
        <v>120</v>
      </c>
    </row>
    <row r="354" spans="1:11" ht="12.75" customHeight="1" x14ac:dyDescent="0.2">
      <c r="A354" s="128">
        <v>382</v>
      </c>
      <c r="B354" s="130" t="s">
        <v>76</v>
      </c>
      <c r="C354" s="242">
        <f>C355</f>
        <v>174852.68</v>
      </c>
      <c r="D354" s="231">
        <f>D355</f>
        <v>0</v>
      </c>
      <c r="E354" s="219">
        <f t="shared" si="175"/>
        <v>0</v>
      </c>
      <c r="F354" s="231">
        <f>F355</f>
        <v>0</v>
      </c>
      <c r="G354" s="219" t="s">
        <v>120</v>
      </c>
      <c r="H354" s="231">
        <f>H355</f>
        <v>0</v>
      </c>
      <c r="I354" s="219" t="s">
        <v>120</v>
      </c>
      <c r="J354" s="231">
        <f>J355</f>
        <v>0</v>
      </c>
      <c r="K354" s="219" t="s">
        <v>120</v>
      </c>
    </row>
    <row r="355" spans="1:11" ht="12.75" customHeight="1" x14ac:dyDescent="0.2">
      <c r="A355" s="136">
        <v>3821</v>
      </c>
      <c r="B355" s="213" t="s">
        <v>228</v>
      </c>
      <c r="C355" s="221">
        <v>174852.68</v>
      </c>
      <c r="D355" s="216">
        <v>0</v>
      </c>
      <c r="E355" s="221">
        <f t="shared" si="175"/>
        <v>0</v>
      </c>
      <c r="F355" s="216">
        <v>0</v>
      </c>
      <c r="G355" s="221" t="s">
        <v>120</v>
      </c>
      <c r="H355" s="216">
        <v>0</v>
      </c>
      <c r="I355" s="221" t="s">
        <v>120</v>
      </c>
      <c r="J355" s="216">
        <v>0</v>
      </c>
      <c r="K355" s="221" t="s">
        <v>120</v>
      </c>
    </row>
    <row r="356" spans="1:11" ht="12.75" customHeight="1" x14ac:dyDescent="0.2">
      <c r="A356" s="136"/>
      <c r="B356" s="213"/>
      <c r="C356" s="221"/>
      <c r="D356" s="221"/>
      <c r="E356" s="221"/>
      <c r="F356" s="216"/>
      <c r="G356" s="221"/>
      <c r="H356" s="216"/>
      <c r="I356" s="221"/>
      <c r="J356" s="216"/>
      <c r="K356" s="221"/>
    </row>
    <row r="357" spans="1:11" ht="12.75" customHeight="1" x14ac:dyDescent="0.2">
      <c r="A357" s="137" t="s">
        <v>220</v>
      </c>
      <c r="B357" s="127" t="s">
        <v>223</v>
      </c>
      <c r="C357" s="242">
        <f t="shared" ref="C357:J360" si="176">C358</f>
        <v>4427721.42</v>
      </c>
      <c r="D357" s="231">
        <f t="shared" si="176"/>
        <v>0</v>
      </c>
      <c r="E357" s="219">
        <f>D357/C357*100</f>
        <v>0</v>
      </c>
      <c r="F357" s="231">
        <f t="shared" si="176"/>
        <v>0</v>
      </c>
      <c r="G357" s="219" t="s">
        <v>120</v>
      </c>
      <c r="H357" s="231">
        <f t="shared" si="176"/>
        <v>0</v>
      </c>
      <c r="I357" s="219" t="s">
        <v>120</v>
      </c>
      <c r="J357" s="231">
        <f t="shared" si="176"/>
        <v>0</v>
      </c>
      <c r="K357" s="219" t="s">
        <v>120</v>
      </c>
    </row>
    <row r="358" spans="1:11" ht="12.75" customHeight="1" x14ac:dyDescent="0.2">
      <c r="A358" s="137">
        <v>3</v>
      </c>
      <c r="B358" s="129" t="s">
        <v>37</v>
      </c>
      <c r="C358" s="242">
        <f t="shared" si="176"/>
        <v>4427721.42</v>
      </c>
      <c r="D358" s="231">
        <f t="shared" si="176"/>
        <v>0</v>
      </c>
      <c r="E358" s="219">
        <f>D358/C358*100</f>
        <v>0</v>
      </c>
      <c r="F358" s="231">
        <f t="shared" si="176"/>
        <v>0</v>
      </c>
      <c r="G358" s="219" t="s">
        <v>120</v>
      </c>
      <c r="H358" s="231">
        <f t="shared" si="176"/>
        <v>0</v>
      </c>
      <c r="I358" s="219" t="s">
        <v>120</v>
      </c>
      <c r="J358" s="231">
        <f t="shared" si="176"/>
        <v>0</v>
      </c>
      <c r="K358" s="219" t="s">
        <v>120</v>
      </c>
    </row>
    <row r="359" spans="1:11" ht="12.75" customHeight="1" x14ac:dyDescent="0.2">
      <c r="A359" s="128">
        <v>38</v>
      </c>
      <c r="B359" s="130" t="s">
        <v>57</v>
      </c>
      <c r="C359" s="242">
        <f t="shared" si="176"/>
        <v>4427721.42</v>
      </c>
      <c r="D359" s="231">
        <f t="shared" si="176"/>
        <v>0</v>
      </c>
      <c r="E359" s="219">
        <f>D359/C359*100</f>
        <v>0</v>
      </c>
      <c r="F359" s="231">
        <f t="shared" si="176"/>
        <v>0</v>
      </c>
      <c r="G359" s="219" t="s">
        <v>120</v>
      </c>
      <c r="H359" s="231">
        <f t="shared" si="176"/>
        <v>0</v>
      </c>
      <c r="I359" s="219" t="s">
        <v>120</v>
      </c>
      <c r="J359" s="231">
        <f t="shared" si="176"/>
        <v>0</v>
      </c>
      <c r="K359" s="219" t="s">
        <v>120</v>
      </c>
    </row>
    <row r="360" spans="1:11" ht="12.75" customHeight="1" x14ac:dyDescent="0.2">
      <c r="A360" s="207">
        <v>383</v>
      </c>
      <c r="B360" s="211" t="s">
        <v>218</v>
      </c>
      <c r="C360" s="242">
        <f t="shared" si="176"/>
        <v>4427721.42</v>
      </c>
      <c r="D360" s="231">
        <f t="shared" si="176"/>
        <v>0</v>
      </c>
      <c r="E360" s="219">
        <f>D360/C360*100</f>
        <v>0</v>
      </c>
      <c r="F360" s="231">
        <f t="shared" si="176"/>
        <v>0</v>
      </c>
      <c r="G360" s="219" t="s">
        <v>120</v>
      </c>
      <c r="H360" s="231">
        <f t="shared" si="176"/>
        <v>0</v>
      </c>
      <c r="I360" s="219" t="s">
        <v>120</v>
      </c>
      <c r="J360" s="231">
        <f t="shared" si="176"/>
        <v>0</v>
      </c>
      <c r="K360" s="219" t="s">
        <v>120</v>
      </c>
    </row>
    <row r="361" spans="1:11" ht="12.75" customHeight="1" x14ac:dyDescent="0.2">
      <c r="A361" s="197">
        <v>3831</v>
      </c>
      <c r="B361" s="104" t="s">
        <v>219</v>
      </c>
      <c r="C361" s="243">
        <v>4427721.42</v>
      </c>
      <c r="D361" s="220">
        <v>0</v>
      </c>
      <c r="E361" s="221">
        <f>D361/C361*100</f>
        <v>0</v>
      </c>
      <c r="F361" s="220">
        <v>0</v>
      </c>
      <c r="G361" s="221" t="s">
        <v>120</v>
      </c>
      <c r="H361" s="220">
        <v>0</v>
      </c>
      <c r="I361" s="221" t="s">
        <v>120</v>
      </c>
      <c r="J361" s="220">
        <v>0</v>
      </c>
      <c r="K361" s="221" t="s">
        <v>120</v>
      </c>
    </row>
    <row r="362" spans="1:11" ht="12.75" customHeight="1" x14ac:dyDescent="0.2">
      <c r="A362" s="131"/>
      <c r="B362" s="134"/>
      <c r="C362" s="243"/>
      <c r="D362" s="243"/>
      <c r="E362" s="221"/>
      <c r="F362" s="220"/>
      <c r="G362" s="221"/>
      <c r="H362" s="220"/>
      <c r="I362" s="221"/>
      <c r="J362" s="220"/>
      <c r="K362" s="221"/>
    </row>
    <row r="363" spans="1:11" ht="22.5" customHeight="1" x14ac:dyDescent="0.2">
      <c r="A363" s="162">
        <v>2002</v>
      </c>
      <c r="B363" s="137" t="s">
        <v>69</v>
      </c>
      <c r="C363" s="247">
        <f>C365+C371+C390+C396+C415+C421+C488+C432+C494+C500+C438+C444+C450+C459+C476</f>
        <v>120169948.23999999</v>
      </c>
      <c r="D363" s="222">
        <f>D365+D371+D390+D396+D415+D421+D488+D432+D494+D500+D438+D444+D450+D459+D476</f>
        <v>138081983</v>
      </c>
      <c r="E363" s="190">
        <f>D363/C363*100</f>
        <v>114.90558581603662</v>
      </c>
      <c r="F363" s="222">
        <f>F365+F371+F390+F396+F415+F421+F488+F432+F494+F500+F438+F444+F450+F459+F476</f>
        <v>231276120</v>
      </c>
      <c r="G363" s="190">
        <f>F363/D363*100</f>
        <v>167.49188777220849</v>
      </c>
      <c r="H363" s="222">
        <f>H365+H371+H390+H396+H415+H421+H488+H432+H494+H500+H438+H444+H450+H459+H476</f>
        <v>169780000</v>
      </c>
      <c r="I363" s="190">
        <f>H363/F363*100</f>
        <v>73.410086609892971</v>
      </c>
      <c r="J363" s="222">
        <f>J365+J371+J390+J396+J415+J421+J488+J432+J494+J500+J438+J444+J450+J459+J476</f>
        <v>193900000</v>
      </c>
      <c r="K363" s="190">
        <f>J363/H363*100</f>
        <v>114.2066203321946</v>
      </c>
    </row>
    <row r="364" spans="1:11" ht="13.5" customHeight="1" x14ac:dyDescent="0.2">
      <c r="A364" s="137"/>
      <c r="B364" s="138"/>
      <c r="C364" s="242"/>
      <c r="D364" s="242"/>
      <c r="E364" s="170"/>
      <c r="F364" s="231"/>
      <c r="G364" s="170"/>
      <c r="H364" s="231"/>
      <c r="I364" s="170"/>
      <c r="J364" s="231"/>
      <c r="K364" s="170"/>
    </row>
    <row r="365" spans="1:11" s="160" customFormat="1" ht="26.25" customHeight="1" x14ac:dyDescent="0.2">
      <c r="A365" s="126" t="s">
        <v>208</v>
      </c>
      <c r="B365" s="127" t="s">
        <v>177</v>
      </c>
      <c r="C365" s="242">
        <f>C366</f>
        <v>0</v>
      </c>
      <c r="D365" s="231">
        <f>D366</f>
        <v>1985360</v>
      </c>
      <c r="E365" s="219" t="s">
        <v>120</v>
      </c>
      <c r="F365" s="231">
        <f>F366</f>
        <v>200000</v>
      </c>
      <c r="G365" s="219">
        <f t="shared" ref="G365:G369" si="177">F365/D365*100</f>
        <v>10.073739775154127</v>
      </c>
      <c r="H365" s="231">
        <f>H366</f>
        <v>0</v>
      </c>
      <c r="I365" s="219">
        <f>H365/F365*100</f>
        <v>0</v>
      </c>
      <c r="J365" s="231">
        <f>J366</f>
        <v>0</v>
      </c>
      <c r="K365" s="219" t="s">
        <v>120</v>
      </c>
    </row>
    <row r="366" spans="1:11" s="160" customFormat="1" ht="12.75" customHeight="1" x14ac:dyDescent="0.2">
      <c r="A366" s="137">
        <v>3</v>
      </c>
      <c r="B366" s="129" t="s">
        <v>37</v>
      </c>
      <c r="C366" s="242">
        <f t="shared" ref="C366:J366" si="178">C367</f>
        <v>0</v>
      </c>
      <c r="D366" s="231">
        <f t="shared" si="178"/>
        <v>1985360</v>
      </c>
      <c r="E366" s="219" t="s">
        <v>120</v>
      </c>
      <c r="F366" s="231">
        <f t="shared" si="178"/>
        <v>200000</v>
      </c>
      <c r="G366" s="219">
        <f t="shared" si="177"/>
        <v>10.073739775154127</v>
      </c>
      <c r="H366" s="231">
        <f t="shared" si="178"/>
        <v>0</v>
      </c>
      <c r="I366" s="219">
        <f>H366/F366*100</f>
        <v>0</v>
      </c>
      <c r="J366" s="231">
        <f t="shared" si="178"/>
        <v>0</v>
      </c>
      <c r="K366" s="219" t="s">
        <v>120</v>
      </c>
    </row>
    <row r="367" spans="1:11" s="160" customFormat="1" ht="12.75" customHeight="1" x14ac:dyDescent="0.2">
      <c r="A367" s="137">
        <v>35</v>
      </c>
      <c r="B367" s="130" t="s">
        <v>16</v>
      </c>
      <c r="C367" s="242">
        <f>C368</f>
        <v>0</v>
      </c>
      <c r="D367" s="231">
        <f>D368</f>
        <v>1985360</v>
      </c>
      <c r="E367" s="219" t="s">
        <v>120</v>
      </c>
      <c r="F367" s="231">
        <f>F368</f>
        <v>200000</v>
      </c>
      <c r="G367" s="219">
        <f t="shared" si="177"/>
        <v>10.073739775154127</v>
      </c>
      <c r="H367" s="231">
        <f>H368</f>
        <v>0</v>
      </c>
      <c r="I367" s="219">
        <f>H367/F367*100</f>
        <v>0</v>
      </c>
      <c r="J367" s="231">
        <f>J368</f>
        <v>0</v>
      </c>
      <c r="K367" s="219" t="s">
        <v>120</v>
      </c>
    </row>
    <row r="368" spans="1:11" s="160" customFormat="1" ht="12.75" customHeight="1" x14ac:dyDescent="0.2">
      <c r="A368" s="132">
        <v>352</v>
      </c>
      <c r="B368" s="200" t="s">
        <v>169</v>
      </c>
      <c r="C368" s="242">
        <f>C369</f>
        <v>0</v>
      </c>
      <c r="D368" s="231">
        <f t="shared" ref="D368:J368" si="179">D369</f>
        <v>1985360</v>
      </c>
      <c r="E368" s="219" t="s">
        <v>120</v>
      </c>
      <c r="F368" s="231">
        <f t="shared" si="179"/>
        <v>200000</v>
      </c>
      <c r="G368" s="219">
        <f t="shared" si="177"/>
        <v>10.073739775154127</v>
      </c>
      <c r="H368" s="231">
        <f t="shared" si="179"/>
        <v>0</v>
      </c>
      <c r="I368" s="219">
        <f>H368/F368*100</f>
        <v>0</v>
      </c>
      <c r="J368" s="231">
        <f t="shared" si="179"/>
        <v>0</v>
      </c>
      <c r="K368" s="219" t="s">
        <v>120</v>
      </c>
    </row>
    <row r="369" spans="1:11" s="160" customFormat="1" ht="12.75" customHeight="1" x14ac:dyDescent="0.2">
      <c r="A369" s="131">
        <v>3522</v>
      </c>
      <c r="B369" s="133" t="s">
        <v>170</v>
      </c>
      <c r="C369" s="243">
        <v>0</v>
      </c>
      <c r="D369" s="220">
        <v>1985360</v>
      </c>
      <c r="E369" s="221" t="s">
        <v>120</v>
      </c>
      <c r="F369" s="220">
        <v>200000</v>
      </c>
      <c r="G369" s="221">
        <f t="shared" si="177"/>
        <v>10.073739775154127</v>
      </c>
      <c r="H369" s="220">
        <v>0</v>
      </c>
      <c r="I369" s="221">
        <f>H369/F369*100</f>
        <v>0</v>
      </c>
      <c r="J369" s="220">
        <v>0</v>
      </c>
      <c r="K369" s="221" t="s">
        <v>120</v>
      </c>
    </row>
    <row r="370" spans="1:11" ht="12.75" customHeight="1" x14ac:dyDescent="0.2">
      <c r="A370" s="131"/>
      <c r="B370" s="141"/>
      <c r="C370" s="243"/>
      <c r="D370" s="243"/>
      <c r="E370" s="221"/>
      <c r="F370" s="220"/>
      <c r="G370" s="221"/>
      <c r="H370" s="220"/>
      <c r="I370" s="221"/>
      <c r="J370" s="220"/>
      <c r="K370" s="221"/>
    </row>
    <row r="371" spans="1:11" s="160" customFormat="1" ht="13.5" customHeight="1" x14ac:dyDescent="0.2">
      <c r="A371" s="137" t="s">
        <v>209</v>
      </c>
      <c r="B371" s="202" t="s">
        <v>178</v>
      </c>
      <c r="C371" s="242">
        <f>C372</f>
        <v>5115119.57</v>
      </c>
      <c r="D371" s="231">
        <f>D372</f>
        <v>14632262</v>
      </c>
      <c r="E371" s="219">
        <f>D371/C371*100</f>
        <v>286.05904123566751</v>
      </c>
      <c r="F371" s="231">
        <f>F372</f>
        <v>39600000</v>
      </c>
      <c r="G371" s="219">
        <f t="shared" ref="G371:G388" si="180">F371/D371*100</f>
        <v>270.63484784512468</v>
      </c>
      <c r="H371" s="231">
        <f>H372</f>
        <v>19000000</v>
      </c>
      <c r="I371" s="219">
        <f t="shared" ref="I371:I388" si="181">H371/F371*100</f>
        <v>47.979797979797979</v>
      </c>
      <c r="J371" s="231">
        <f>J372</f>
        <v>0</v>
      </c>
      <c r="K371" s="219">
        <f>J371/H371*100</f>
        <v>0</v>
      </c>
    </row>
    <row r="372" spans="1:11" s="160" customFormat="1" ht="12.75" customHeight="1" x14ac:dyDescent="0.2">
      <c r="A372" s="137">
        <v>3</v>
      </c>
      <c r="B372" s="129" t="s">
        <v>37</v>
      </c>
      <c r="C372" s="242">
        <f>C373+C380+C383</f>
        <v>5115119.57</v>
      </c>
      <c r="D372" s="231">
        <f>D373+D380+D383</f>
        <v>14632262</v>
      </c>
      <c r="E372" s="219">
        <f>D372/C372*100</f>
        <v>286.05904123566751</v>
      </c>
      <c r="F372" s="231">
        <f>F373+F380+F383</f>
        <v>39600000</v>
      </c>
      <c r="G372" s="219">
        <f t="shared" si="180"/>
        <v>270.63484784512468</v>
      </c>
      <c r="H372" s="231">
        <f>H373+H380+H383</f>
        <v>19000000</v>
      </c>
      <c r="I372" s="219">
        <f t="shared" si="181"/>
        <v>47.979797979797979</v>
      </c>
      <c r="J372" s="231">
        <f>J373+J380+J383</f>
        <v>0</v>
      </c>
      <c r="K372" s="219">
        <f>J372/H372*100</f>
        <v>0</v>
      </c>
    </row>
    <row r="373" spans="1:11" s="160" customFormat="1" ht="12.75" customHeight="1" x14ac:dyDescent="0.2">
      <c r="A373" s="128">
        <v>35</v>
      </c>
      <c r="B373" s="130" t="s">
        <v>16</v>
      </c>
      <c r="C373" s="242">
        <f>C374+C376</f>
        <v>1843539.48</v>
      </c>
      <c r="D373" s="231">
        <f>D374+D376</f>
        <v>5026690</v>
      </c>
      <c r="E373" s="219">
        <f t="shared" ref="E373:E375" si="182">D373/C373*100</f>
        <v>272.66516689949054</v>
      </c>
      <c r="F373" s="231">
        <f>F374+F376</f>
        <v>5630000</v>
      </c>
      <c r="G373" s="219">
        <f t="shared" si="180"/>
        <v>112.00213261609528</v>
      </c>
      <c r="H373" s="231">
        <f>H374+H376</f>
        <v>4500000</v>
      </c>
      <c r="I373" s="219">
        <f t="shared" si="181"/>
        <v>79.928952042628779</v>
      </c>
      <c r="J373" s="231">
        <f>J374+J376</f>
        <v>0</v>
      </c>
      <c r="K373" s="219">
        <f>J373/H373*100</f>
        <v>0</v>
      </c>
    </row>
    <row r="374" spans="1:11" s="160" customFormat="1" ht="12.75" customHeight="1" x14ac:dyDescent="0.2">
      <c r="A374" s="128">
        <v>351</v>
      </c>
      <c r="B374" s="130" t="s">
        <v>0</v>
      </c>
      <c r="C374" s="219">
        <f>C375</f>
        <v>34204.67</v>
      </c>
      <c r="D374" s="218">
        <f>D375</f>
        <v>511050</v>
      </c>
      <c r="E374" s="219">
        <f t="shared" si="182"/>
        <v>1494.0942274841418</v>
      </c>
      <c r="F374" s="218">
        <f>F375</f>
        <v>600000</v>
      </c>
      <c r="G374" s="219">
        <f t="shared" si="180"/>
        <v>117.4053419430584</v>
      </c>
      <c r="H374" s="218">
        <f>H375</f>
        <v>800000</v>
      </c>
      <c r="I374" s="219">
        <f t="shared" si="181"/>
        <v>133.33333333333331</v>
      </c>
      <c r="J374" s="218">
        <f>J375</f>
        <v>0</v>
      </c>
      <c r="K374" s="219">
        <f t="shared" ref="K374:K375" si="183">J374/H374*100</f>
        <v>0</v>
      </c>
    </row>
    <row r="375" spans="1:11" s="160" customFormat="1" ht="12.75" customHeight="1" x14ac:dyDescent="0.2">
      <c r="A375" s="131">
        <v>3512</v>
      </c>
      <c r="B375" s="133" t="s">
        <v>0</v>
      </c>
      <c r="C375" s="221">
        <v>34204.67</v>
      </c>
      <c r="D375" s="216">
        <v>511050</v>
      </c>
      <c r="E375" s="219">
        <f t="shared" si="182"/>
        <v>1494.0942274841418</v>
      </c>
      <c r="F375" s="216">
        <v>600000</v>
      </c>
      <c r="G375" s="221">
        <f t="shared" si="180"/>
        <v>117.4053419430584</v>
      </c>
      <c r="H375" s="216">
        <v>800000</v>
      </c>
      <c r="I375" s="221">
        <f t="shared" si="181"/>
        <v>133.33333333333331</v>
      </c>
      <c r="J375" s="216">
        <v>0</v>
      </c>
      <c r="K375" s="221">
        <f t="shared" si="183"/>
        <v>0</v>
      </c>
    </row>
    <row r="376" spans="1:11" s="160" customFormat="1" ht="25.5" customHeight="1" x14ac:dyDescent="0.2">
      <c r="A376" s="132">
        <v>352</v>
      </c>
      <c r="B376" s="200" t="s">
        <v>169</v>
      </c>
      <c r="C376" s="242">
        <f>C377+C378+C379</f>
        <v>1809334.81</v>
      </c>
      <c r="D376" s="231">
        <f>D377+D378+D379</f>
        <v>4515640</v>
      </c>
      <c r="E376" s="219">
        <f>D376/C376*100</f>
        <v>249.57459365964442</v>
      </c>
      <c r="F376" s="231">
        <f>F377+F378+F379</f>
        <v>5030000</v>
      </c>
      <c r="G376" s="219">
        <f t="shared" si="180"/>
        <v>111.39063344287854</v>
      </c>
      <c r="H376" s="231">
        <f>H377+H378+H379</f>
        <v>3700000</v>
      </c>
      <c r="I376" s="219">
        <f t="shared" si="181"/>
        <v>73.558648111332005</v>
      </c>
      <c r="J376" s="231">
        <f>J377+J378+J379</f>
        <v>0</v>
      </c>
      <c r="K376" s="219">
        <f>J376/H376*100</f>
        <v>0</v>
      </c>
    </row>
    <row r="377" spans="1:11" s="160" customFormat="1" ht="13.5" customHeight="1" x14ac:dyDescent="0.2">
      <c r="A377" s="145">
        <v>3521</v>
      </c>
      <c r="B377" s="233" t="s">
        <v>229</v>
      </c>
      <c r="C377" s="221">
        <v>0</v>
      </c>
      <c r="D377" s="216">
        <v>0</v>
      </c>
      <c r="E377" s="221" t="s">
        <v>120</v>
      </c>
      <c r="F377" s="216">
        <v>100000</v>
      </c>
      <c r="G377" s="221" t="s">
        <v>120</v>
      </c>
      <c r="H377" s="216">
        <v>200000</v>
      </c>
      <c r="I377" s="221">
        <f t="shared" si="181"/>
        <v>200</v>
      </c>
      <c r="J377" s="216">
        <v>0</v>
      </c>
      <c r="K377" s="221">
        <f>J377/H377*100</f>
        <v>0</v>
      </c>
    </row>
    <row r="378" spans="1:11" ht="12.75" customHeight="1" x14ac:dyDescent="0.2">
      <c r="A378" s="131">
        <v>3522</v>
      </c>
      <c r="B378" s="133" t="s">
        <v>170</v>
      </c>
      <c r="C378" s="243">
        <v>1238916.99</v>
      </c>
      <c r="D378" s="220">
        <v>3981680</v>
      </c>
      <c r="E378" s="221">
        <f t="shared" ref="E378" si="184">D378/C378*100</f>
        <v>321.38392096794155</v>
      </c>
      <c r="F378" s="220">
        <v>4500000</v>
      </c>
      <c r="G378" s="221">
        <f t="shared" si="180"/>
        <v>113.01762070281892</v>
      </c>
      <c r="H378" s="220">
        <v>3000000</v>
      </c>
      <c r="I378" s="221">
        <f t="shared" si="181"/>
        <v>66.666666666666657</v>
      </c>
      <c r="J378" s="220">
        <v>0</v>
      </c>
      <c r="K378" s="221">
        <f t="shared" ref="K378:K388" si="185">J378/H378*100</f>
        <v>0</v>
      </c>
    </row>
    <row r="379" spans="1:11" ht="12.75" customHeight="1" x14ac:dyDescent="0.2">
      <c r="A379" s="131">
        <v>3523</v>
      </c>
      <c r="B379" s="134" t="s">
        <v>138</v>
      </c>
      <c r="C379" s="243">
        <v>570417.81999999995</v>
      </c>
      <c r="D379" s="220">
        <v>533960</v>
      </c>
      <c r="E379" s="221">
        <f t="shared" ref="E379:E384" si="186">D379/C379*100</f>
        <v>93.60857625380639</v>
      </c>
      <c r="F379" s="220">
        <v>430000</v>
      </c>
      <c r="G379" s="221">
        <f t="shared" si="180"/>
        <v>80.530376807251486</v>
      </c>
      <c r="H379" s="220">
        <v>500000</v>
      </c>
      <c r="I379" s="221">
        <f t="shared" si="181"/>
        <v>116.27906976744187</v>
      </c>
      <c r="J379" s="220">
        <v>0</v>
      </c>
      <c r="K379" s="221">
        <f t="shared" si="185"/>
        <v>0</v>
      </c>
    </row>
    <row r="380" spans="1:11" s="160" customFormat="1" ht="12.75" customHeight="1" x14ac:dyDescent="0.2">
      <c r="A380" s="128">
        <v>36</v>
      </c>
      <c r="B380" s="127" t="s">
        <v>130</v>
      </c>
      <c r="C380" s="242">
        <f t="shared" ref="C380:J380" si="187">C381</f>
        <v>811472.12</v>
      </c>
      <c r="D380" s="231">
        <f t="shared" si="187"/>
        <v>1213057</v>
      </c>
      <c r="E380" s="219">
        <f t="shared" si="186"/>
        <v>149.48843837050126</v>
      </c>
      <c r="F380" s="231">
        <f t="shared" si="187"/>
        <v>4750000</v>
      </c>
      <c r="G380" s="219">
        <f t="shared" si="180"/>
        <v>391.57269608930164</v>
      </c>
      <c r="H380" s="231">
        <f t="shared" si="187"/>
        <v>5000000</v>
      </c>
      <c r="I380" s="219">
        <f t="shared" si="181"/>
        <v>105.26315789473684</v>
      </c>
      <c r="J380" s="231">
        <f t="shared" si="187"/>
        <v>0</v>
      </c>
      <c r="K380" s="219">
        <f t="shared" si="185"/>
        <v>0</v>
      </c>
    </row>
    <row r="381" spans="1:11" s="160" customFormat="1" ht="12.75" customHeight="1" x14ac:dyDescent="0.2">
      <c r="A381" s="128">
        <v>363</v>
      </c>
      <c r="B381" s="135" t="s">
        <v>90</v>
      </c>
      <c r="C381" s="242">
        <f>C382</f>
        <v>811472.12</v>
      </c>
      <c r="D381" s="231">
        <f>D382</f>
        <v>1213057</v>
      </c>
      <c r="E381" s="219">
        <f t="shared" si="186"/>
        <v>149.48843837050126</v>
      </c>
      <c r="F381" s="231">
        <f>F382</f>
        <v>4750000</v>
      </c>
      <c r="G381" s="219">
        <f t="shared" si="180"/>
        <v>391.57269608930164</v>
      </c>
      <c r="H381" s="231">
        <f>H382</f>
        <v>5000000</v>
      </c>
      <c r="I381" s="219">
        <f t="shared" si="181"/>
        <v>105.26315789473684</v>
      </c>
      <c r="J381" s="231">
        <f>J382</f>
        <v>0</v>
      </c>
      <c r="K381" s="219">
        <f t="shared" si="185"/>
        <v>0</v>
      </c>
    </row>
    <row r="382" spans="1:11" ht="12.75" customHeight="1" x14ac:dyDescent="0.2">
      <c r="A382" s="131">
        <v>3632</v>
      </c>
      <c r="B382" s="134" t="s">
        <v>91</v>
      </c>
      <c r="C382" s="243">
        <v>811472.12</v>
      </c>
      <c r="D382" s="220">
        <v>1213057</v>
      </c>
      <c r="E382" s="221">
        <f t="shared" si="186"/>
        <v>149.48843837050126</v>
      </c>
      <c r="F382" s="220">
        <v>4750000</v>
      </c>
      <c r="G382" s="221">
        <f t="shared" si="180"/>
        <v>391.57269608930164</v>
      </c>
      <c r="H382" s="220">
        <v>5000000</v>
      </c>
      <c r="I382" s="221">
        <f t="shared" si="181"/>
        <v>105.26315789473684</v>
      </c>
      <c r="J382" s="220">
        <v>0</v>
      </c>
      <c r="K382" s="221">
        <f t="shared" si="185"/>
        <v>0</v>
      </c>
    </row>
    <row r="383" spans="1:11" s="160" customFormat="1" ht="13.5" customHeight="1" x14ac:dyDescent="0.2">
      <c r="A383" s="128">
        <v>38</v>
      </c>
      <c r="B383" s="130" t="s">
        <v>57</v>
      </c>
      <c r="C383" s="242">
        <f>C384+C387</f>
        <v>2460107.9700000002</v>
      </c>
      <c r="D383" s="231">
        <f>D384+D387</f>
        <v>8392515</v>
      </c>
      <c r="E383" s="219">
        <f t="shared" si="186"/>
        <v>341.14417344048519</v>
      </c>
      <c r="F383" s="231">
        <f>F384+F387</f>
        <v>29220000</v>
      </c>
      <c r="G383" s="219">
        <f t="shared" si="180"/>
        <v>348.16738486615748</v>
      </c>
      <c r="H383" s="231">
        <f>H384+H387</f>
        <v>9500000</v>
      </c>
      <c r="I383" s="219">
        <f t="shared" si="181"/>
        <v>32.511978097193705</v>
      </c>
      <c r="J383" s="231">
        <f>J384+J387</f>
        <v>0</v>
      </c>
      <c r="K383" s="219">
        <f t="shared" si="185"/>
        <v>0</v>
      </c>
    </row>
    <row r="384" spans="1:11" s="160" customFormat="1" ht="13.5" customHeight="1" x14ac:dyDescent="0.2">
      <c r="A384" s="128">
        <v>382</v>
      </c>
      <c r="B384" s="130" t="s">
        <v>76</v>
      </c>
      <c r="C384" s="242">
        <f>C385+C386</f>
        <v>2460107.9700000002</v>
      </c>
      <c r="D384" s="231">
        <f>D385+D386</f>
        <v>8187890</v>
      </c>
      <c r="E384" s="219">
        <f t="shared" si="186"/>
        <v>332.82644907654191</v>
      </c>
      <c r="F384" s="231">
        <f>F385+F386</f>
        <v>29080000</v>
      </c>
      <c r="G384" s="219">
        <f t="shared" si="180"/>
        <v>355.15865503811119</v>
      </c>
      <c r="H384" s="231">
        <f>H385+H386</f>
        <v>9300000</v>
      </c>
      <c r="I384" s="219">
        <f t="shared" si="181"/>
        <v>31.980742778541956</v>
      </c>
      <c r="J384" s="231">
        <f>J385+J386</f>
        <v>0</v>
      </c>
      <c r="K384" s="219">
        <f t="shared" si="185"/>
        <v>0</v>
      </c>
    </row>
    <row r="385" spans="1:11" s="160" customFormat="1" ht="13.5" customHeight="1" x14ac:dyDescent="0.2">
      <c r="A385" s="136">
        <v>3821</v>
      </c>
      <c r="B385" s="213" t="s">
        <v>228</v>
      </c>
      <c r="C385" s="221">
        <v>0</v>
      </c>
      <c r="D385" s="216">
        <v>272000</v>
      </c>
      <c r="E385" s="221" t="s">
        <v>120</v>
      </c>
      <c r="F385" s="216">
        <v>300000</v>
      </c>
      <c r="G385" s="221">
        <f t="shared" si="180"/>
        <v>110.29411764705883</v>
      </c>
      <c r="H385" s="216">
        <v>200000</v>
      </c>
      <c r="I385" s="221">
        <f t="shared" si="181"/>
        <v>66.666666666666657</v>
      </c>
      <c r="J385" s="216">
        <v>0</v>
      </c>
      <c r="K385" s="221">
        <f t="shared" si="185"/>
        <v>0</v>
      </c>
    </row>
    <row r="386" spans="1:11" ht="12.75" customHeight="1" x14ac:dyDescent="0.2">
      <c r="A386" s="131">
        <v>3822</v>
      </c>
      <c r="B386" s="134" t="s">
        <v>75</v>
      </c>
      <c r="C386" s="243">
        <v>2460107.9700000002</v>
      </c>
      <c r="D386" s="220">
        <v>7915890</v>
      </c>
      <c r="E386" s="221">
        <f>D386/C386*100</f>
        <v>321.77002377663933</v>
      </c>
      <c r="F386" s="220">
        <v>28780000</v>
      </c>
      <c r="G386" s="221">
        <f t="shared" si="180"/>
        <v>363.57251048208099</v>
      </c>
      <c r="H386" s="220">
        <v>9100000</v>
      </c>
      <c r="I386" s="221">
        <f t="shared" si="181"/>
        <v>31.619179986101457</v>
      </c>
      <c r="J386" s="220">
        <v>0</v>
      </c>
      <c r="K386" s="221">
        <f t="shared" si="185"/>
        <v>0</v>
      </c>
    </row>
    <row r="387" spans="1:11" ht="12.75" customHeight="1" x14ac:dyDescent="0.2">
      <c r="A387" s="126">
        <v>386</v>
      </c>
      <c r="B387" s="201" t="s">
        <v>174</v>
      </c>
      <c r="C387" s="244">
        <f t="shared" ref="C387:J387" si="188">C388</f>
        <v>0</v>
      </c>
      <c r="D387" s="149">
        <f t="shared" si="188"/>
        <v>204625</v>
      </c>
      <c r="E387" s="151" t="s">
        <v>120</v>
      </c>
      <c r="F387" s="149">
        <f t="shared" si="188"/>
        <v>140000</v>
      </c>
      <c r="G387" s="219">
        <f t="shared" si="180"/>
        <v>68.417837507635909</v>
      </c>
      <c r="H387" s="149">
        <f t="shared" si="188"/>
        <v>200000</v>
      </c>
      <c r="I387" s="219">
        <f t="shared" si="181"/>
        <v>142.85714285714286</v>
      </c>
      <c r="J387" s="149">
        <f t="shared" si="188"/>
        <v>0</v>
      </c>
      <c r="K387" s="219">
        <f t="shared" si="185"/>
        <v>0</v>
      </c>
    </row>
    <row r="388" spans="1:11" ht="12.75" customHeight="1" x14ac:dyDescent="0.2">
      <c r="A388" s="192">
        <v>3861</v>
      </c>
      <c r="B388" s="193" t="s">
        <v>94</v>
      </c>
      <c r="C388" s="243">
        <v>0</v>
      </c>
      <c r="D388" s="220">
        <v>204625</v>
      </c>
      <c r="E388" s="142" t="s">
        <v>120</v>
      </c>
      <c r="F388" s="220">
        <v>140000</v>
      </c>
      <c r="G388" s="221">
        <f t="shared" si="180"/>
        <v>68.417837507635909</v>
      </c>
      <c r="H388" s="220">
        <v>200000</v>
      </c>
      <c r="I388" s="221">
        <f t="shared" si="181"/>
        <v>142.85714285714286</v>
      </c>
      <c r="J388" s="220">
        <v>0</v>
      </c>
      <c r="K388" s="221">
        <f t="shared" si="185"/>
        <v>0</v>
      </c>
    </row>
    <row r="389" spans="1:11" ht="14.25" customHeight="1" x14ac:dyDescent="0.2">
      <c r="A389" s="131"/>
      <c r="B389" s="140"/>
      <c r="C389" s="243"/>
      <c r="D389" s="243"/>
      <c r="E389" s="221"/>
      <c r="F389" s="220"/>
      <c r="G389" s="221"/>
      <c r="H389" s="220"/>
      <c r="I389" s="221"/>
      <c r="J389" s="220"/>
      <c r="K389" s="221"/>
    </row>
    <row r="390" spans="1:11" s="160" customFormat="1" ht="12.75" customHeight="1" x14ac:dyDescent="0.2">
      <c r="A390" s="137" t="s">
        <v>210</v>
      </c>
      <c r="B390" s="127" t="s">
        <v>83</v>
      </c>
      <c r="C390" s="242">
        <f t="shared" ref="C390:J390" si="189">C391</f>
        <v>488639.8</v>
      </c>
      <c r="D390" s="231">
        <f t="shared" si="189"/>
        <v>1069147</v>
      </c>
      <c r="E390" s="219">
        <f t="shared" ref="E390:E394" si="190">D390/C390*100</f>
        <v>218.80063801597825</v>
      </c>
      <c r="F390" s="231">
        <f t="shared" si="189"/>
        <v>3820000</v>
      </c>
      <c r="G390" s="219">
        <f>F390/D390*100</f>
        <v>357.29417937851389</v>
      </c>
      <c r="H390" s="231">
        <f t="shared" si="189"/>
        <v>0</v>
      </c>
      <c r="I390" s="219">
        <f>H390/F390*100</f>
        <v>0</v>
      </c>
      <c r="J390" s="231">
        <f t="shared" si="189"/>
        <v>0</v>
      </c>
      <c r="K390" s="219" t="s">
        <v>120</v>
      </c>
    </row>
    <row r="391" spans="1:11" s="160" customFormat="1" ht="12.75" customHeight="1" x14ac:dyDescent="0.2">
      <c r="A391" s="137">
        <v>3</v>
      </c>
      <c r="B391" s="129" t="s">
        <v>37</v>
      </c>
      <c r="C391" s="242">
        <f>C392</f>
        <v>488639.8</v>
      </c>
      <c r="D391" s="231">
        <f>D392</f>
        <v>1069147</v>
      </c>
      <c r="E391" s="219">
        <f t="shared" si="190"/>
        <v>218.80063801597825</v>
      </c>
      <c r="F391" s="231">
        <f>F392</f>
        <v>3820000</v>
      </c>
      <c r="G391" s="219">
        <f>F391/D391*100</f>
        <v>357.29417937851389</v>
      </c>
      <c r="H391" s="231">
        <f>H392</f>
        <v>0</v>
      </c>
      <c r="I391" s="219">
        <f>H391/F391*100</f>
        <v>0</v>
      </c>
      <c r="J391" s="231">
        <f>J392</f>
        <v>0</v>
      </c>
      <c r="K391" s="219" t="s">
        <v>120</v>
      </c>
    </row>
    <row r="392" spans="1:11" ht="12.75" customHeight="1" x14ac:dyDescent="0.2">
      <c r="A392" s="128">
        <v>36</v>
      </c>
      <c r="B392" s="127" t="s">
        <v>130</v>
      </c>
      <c r="C392" s="242">
        <f t="shared" ref="C392:J392" si="191">C393</f>
        <v>488639.8</v>
      </c>
      <c r="D392" s="231">
        <f t="shared" si="191"/>
        <v>1069147</v>
      </c>
      <c r="E392" s="219">
        <f t="shared" si="190"/>
        <v>218.80063801597825</v>
      </c>
      <c r="F392" s="231">
        <f t="shared" si="191"/>
        <v>3820000</v>
      </c>
      <c r="G392" s="219">
        <f>F392/D392*100</f>
        <v>357.29417937851389</v>
      </c>
      <c r="H392" s="231">
        <f t="shared" si="191"/>
        <v>0</v>
      </c>
      <c r="I392" s="219">
        <f>H392/F392*100</f>
        <v>0</v>
      </c>
      <c r="J392" s="231">
        <f t="shared" si="191"/>
        <v>0</v>
      </c>
      <c r="K392" s="219" t="s">
        <v>120</v>
      </c>
    </row>
    <row r="393" spans="1:11" s="160" customFormat="1" ht="12.75" customHeight="1" x14ac:dyDescent="0.2">
      <c r="A393" s="128">
        <v>363</v>
      </c>
      <c r="B393" s="135" t="s">
        <v>90</v>
      </c>
      <c r="C393" s="242">
        <f>C394</f>
        <v>488639.8</v>
      </c>
      <c r="D393" s="231">
        <f>D394</f>
        <v>1069147</v>
      </c>
      <c r="E393" s="219">
        <f t="shared" si="190"/>
        <v>218.80063801597825</v>
      </c>
      <c r="F393" s="231">
        <f>F394</f>
        <v>3820000</v>
      </c>
      <c r="G393" s="219">
        <f>F393/D393*100</f>
        <v>357.29417937851389</v>
      </c>
      <c r="H393" s="231">
        <f>H394</f>
        <v>0</v>
      </c>
      <c r="I393" s="219">
        <f>H393/F393*100</f>
        <v>0</v>
      </c>
      <c r="J393" s="231">
        <f>J394</f>
        <v>0</v>
      </c>
      <c r="K393" s="219" t="s">
        <v>120</v>
      </c>
    </row>
    <row r="394" spans="1:11" ht="12.75" customHeight="1" x14ac:dyDescent="0.2">
      <c r="A394" s="131">
        <v>3632</v>
      </c>
      <c r="B394" s="134" t="s">
        <v>91</v>
      </c>
      <c r="C394" s="243">
        <v>488639.8</v>
      </c>
      <c r="D394" s="220">
        <v>1069147</v>
      </c>
      <c r="E394" s="221">
        <f t="shared" si="190"/>
        <v>218.80063801597825</v>
      </c>
      <c r="F394" s="220">
        <v>3820000</v>
      </c>
      <c r="G394" s="221">
        <f>F394/D394*100</f>
        <v>357.29417937851389</v>
      </c>
      <c r="H394" s="220">
        <v>0</v>
      </c>
      <c r="I394" s="221">
        <f>H394/F394*100</f>
        <v>0</v>
      </c>
      <c r="J394" s="220">
        <v>0</v>
      </c>
      <c r="K394" s="221" t="s">
        <v>120</v>
      </c>
    </row>
    <row r="395" spans="1:11" ht="14.25" customHeight="1" x14ac:dyDescent="0.2">
      <c r="A395" s="131"/>
      <c r="B395" s="140"/>
      <c r="C395" s="243"/>
      <c r="D395" s="243"/>
      <c r="E395" s="221"/>
      <c r="F395" s="220"/>
      <c r="G395" s="221"/>
      <c r="H395" s="220"/>
      <c r="I395" s="221"/>
      <c r="J395" s="220"/>
      <c r="K395" s="221"/>
    </row>
    <row r="396" spans="1:11" s="160" customFormat="1" ht="12.75" customHeight="1" x14ac:dyDescent="0.2">
      <c r="A396" s="137" t="s">
        <v>211</v>
      </c>
      <c r="B396" s="127" t="s">
        <v>179</v>
      </c>
      <c r="C396" s="242">
        <f>C397</f>
        <v>11103799.48</v>
      </c>
      <c r="D396" s="231">
        <f>D397</f>
        <v>8547740</v>
      </c>
      <c r="E396" s="219">
        <f>D396/C396*100</f>
        <v>76.980316651035196</v>
      </c>
      <c r="F396" s="231">
        <f>F397</f>
        <v>15876000</v>
      </c>
      <c r="G396" s="219">
        <f t="shared" ref="G396:G409" si="192">F396/D396*100</f>
        <v>185.73330494376293</v>
      </c>
      <c r="H396" s="231">
        <f>H397</f>
        <v>550000</v>
      </c>
      <c r="I396" s="219">
        <f t="shared" ref="I396:I401" si="193">H396/F396*100</f>
        <v>3.4643487024439401</v>
      </c>
      <c r="J396" s="231">
        <f>J397</f>
        <v>0</v>
      </c>
      <c r="K396" s="219">
        <f>J396/H396*100</f>
        <v>0</v>
      </c>
    </row>
    <row r="397" spans="1:11" s="160" customFormat="1" ht="12.75" customHeight="1" x14ac:dyDescent="0.2">
      <c r="A397" s="128">
        <v>3</v>
      </c>
      <c r="B397" s="129" t="s">
        <v>37</v>
      </c>
      <c r="C397" s="242">
        <f>C398+C405+C408</f>
        <v>11103799.48</v>
      </c>
      <c r="D397" s="231">
        <f>D398+D405+D408</f>
        <v>8547740</v>
      </c>
      <c r="E397" s="219">
        <f>D397/C397*100</f>
        <v>76.980316651035196</v>
      </c>
      <c r="F397" s="231">
        <f>F398+F405+F408</f>
        <v>15876000</v>
      </c>
      <c r="G397" s="219">
        <f t="shared" si="192"/>
        <v>185.73330494376293</v>
      </c>
      <c r="H397" s="231">
        <f>H398+H405+H408</f>
        <v>550000</v>
      </c>
      <c r="I397" s="219">
        <f t="shared" si="193"/>
        <v>3.4643487024439401</v>
      </c>
      <c r="J397" s="231">
        <f>J398+J405+J408</f>
        <v>0</v>
      </c>
      <c r="K397" s="219">
        <f>J397/H397*100</f>
        <v>0</v>
      </c>
    </row>
    <row r="398" spans="1:11" s="160" customFormat="1" ht="12.75" customHeight="1" x14ac:dyDescent="0.2">
      <c r="A398" s="128">
        <v>35</v>
      </c>
      <c r="B398" s="130" t="s">
        <v>16</v>
      </c>
      <c r="C398" s="242">
        <f>C399+C401</f>
        <v>4597626.67</v>
      </c>
      <c r="D398" s="231">
        <f>D399+D401</f>
        <v>3344142</v>
      </c>
      <c r="E398" s="219">
        <f>D398/C398*100</f>
        <v>72.736266774787964</v>
      </c>
      <c r="F398" s="231">
        <f>F399+F401</f>
        <v>6181000</v>
      </c>
      <c r="G398" s="219">
        <f t="shared" si="192"/>
        <v>184.83066807569776</v>
      </c>
      <c r="H398" s="231">
        <f>H399+H401</f>
        <v>250000</v>
      </c>
      <c r="I398" s="219">
        <f t="shared" si="193"/>
        <v>4.0446529687752797</v>
      </c>
      <c r="J398" s="231">
        <f>J399+J401</f>
        <v>0</v>
      </c>
      <c r="K398" s="219">
        <f>J398/H398*100</f>
        <v>0</v>
      </c>
    </row>
    <row r="399" spans="1:11" s="160" customFormat="1" ht="12.75" customHeight="1" x14ac:dyDescent="0.2">
      <c r="A399" s="128">
        <v>351</v>
      </c>
      <c r="B399" s="130" t="s">
        <v>0</v>
      </c>
      <c r="C399" s="219">
        <f>C400</f>
        <v>205125.15</v>
      </c>
      <c r="D399" s="218">
        <f>D400</f>
        <v>500233</v>
      </c>
      <c r="E399" s="219">
        <f t="shared" ref="E399:E400" si="194">D399/C399*100</f>
        <v>243.86721959740188</v>
      </c>
      <c r="F399" s="218">
        <f>F400</f>
        <v>0</v>
      </c>
      <c r="G399" s="219">
        <f t="shared" si="192"/>
        <v>0</v>
      </c>
      <c r="H399" s="218">
        <f>H400</f>
        <v>0</v>
      </c>
      <c r="I399" s="219" t="s">
        <v>120</v>
      </c>
      <c r="J399" s="218">
        <f>J400</f>
        <v>0</v>
      </c>
      <c r="K399" s="219" t="s">
        <v>120</v>
      </c>
    </row>
    <row r="400" spans="1:11" ht="12.75" customHeight="1" x14ac:dyDescent="0.2">
      <c r="A400" s="131">
        <v>3512</v>
      </c>
      <c r="B400" s="133" t="s">
        <v>0</v>
      </c>
      <c r="C400" s="221">
        <v>205125.15</v>
      </c>
      <c r="D400" s="216">
        <v>500233</v>
      </c>
      <c r="E400" s="221">
        <f t="shared" si="194"/>
        <v>243.86721959740188</v>
      </c>
      <c r="F400" s="216">
        <v>0</v>
      </c>
      <c r="G400" s="221">
        <f t="shared" si="192"/>
        <v>0</v>
      </c>
      <c r="H400" s="216">
        <v>0</v>
      </c>
      <c r="I400" s="221" t="s">
        <v>120</v>
      </c>
      <c r="J400" s="216">
        <v>0</v>
      </c>
      <c r="K400" s="221" t="s">
        <v>120</v>
      </c>
    </row>
    <row r="401" spans="1:12" s="160" customFormat="1" ht="24.75" customHeight="1" x14ac:dyDescent="0.2">
      <c r="A401" s="132">
        <v>352</v>
      </c>
      <c r="B401" s="200" t="s">
        <v>169</v>
      </c>
      <c r="C401" s="219">
        <f>C402+C403+C404</f>
        <v>4392501.5199999996</v>
      </c>
      <c r="D401" s="218">
        <f>D402+D403+D404</f>
        <v>2843909</v>
      </c>
      <c r="E401" s="219">
        <f t="shared" ref="E401:E411" si="195">D401/C401*100</f>
        <v>64.744633258544667</v>
      </c>
      <c r="F401" s="218">
        <f>F402+F403+F404</f>
        <v>6181000</v>
      </c>
      <c r="G401" s="219">
        <f t="shared" si="192"/>
        <v>217.34169412593724</v>
      </c>
      <c r="H401" s="218">
        <f>H402+H403+H404</f>
        <v>250000</v>
      </c>
      <c r="I401" s="219">
        <f t="shared" si="193"/>
        <v>4.0446529687752797</v>
      </c>
      <c r="J401" s="218">
        <f>J402+J403+J404</f>
        <v>0</v>
      </c>
      <c r="K401" s="219">
        <f t="shared" ref="K401:K402" si="196">J401/H401*100</f>
        <v>0</v>
      </c>
    </row>
    <row r="402" spans="1:12" s="160" customFormat="1" ht="13.5" customHeight="1" x14ac:dyDescent="0.2">
      <c r="A402" s="79">
        <v>3521</v>
      </c>
      <c r="B402" s="233" t="s">
        <v>229</v>
      </c>
      <c r="C402" s="253">
        <v>0</v>
      </c>
      <c r="D402" s="215">
        <v>0</v>
      </c>
      <c r="E402" s="227" t="s">
        <v>120</v>
      </c>
      <c r="F402" s="215">
        <v>304000</v>
      </c>
      <c r="G402" s="227" t="s">
        <v>120</v>
      </c>
      <c r="H402" s="215">
        <v>250000</v>
      </c>
      <c r="I402" s="227" t="s">
        <v>120</v>
      </c>
      <c r="J402" s="215">
        <v>0</v>
      </c>
      <c r="K402" s="227">
        <f t="shared" si="196"/>
        <v>0</v>
      </c>
    </row>
    <row r="403" spans="1:12" ht="12.75" customHeight="1" x14ac:dyDescent="0.2">
      <c r="A403" s="131">
        <v>3522</v>
      </c>
      <c r="B403" s="133" t="s">
        <v>170</v>
      </c>
      <c r="C403" s="221">
        <v>3917048.48</v>
      </c>
      <c r="D403" s="216">
        <v>2477754</v>
      </c>
      <c r="E403" s="221">
        <f t="shared" si="195"/>
        <v>63.25563782657089</v>
      </c>
      <c r="F403" s="216">
        <v>4037000</v>
      </c>
      <c r="G403" s="221">
        <f t="shared" si="192"/>
        <v>162.92981466279542</v>
      </c>
      <c r="H403" s="216">
        <v>0</v>
      </c>
      <c r="I403" s="221">
        <f t="shared" ref="I403:I411" si="197">H403/F403*100</f>
        <v>0</v>
      </c>
      <c r="J403" s="216">
        <v>0</v>
      </c>
      <c r="K403" s="221" t="s">
        <v>120</v>
      </c>
    </row>
    <row r="404" spans="1:12" ht="12.75" customHeight="1" x14ac:dyDescent="0.2">
      <c r="A404" s="131">
        <v>3523</v>
      </c>
      <c r="B404" s="134" t="s">
        <v>138</v>
      </c>
      <c r="C404" s="221">
        <v>475453.04</v>
      </c>
      <c r="D404" s="216">
        <v>366155</v>
      </c>
      <c r="E404" s="221">
        <f t="shared" si="195"/>
        <v>77.011811723824508</v>
      </c>
      <c r="F404" s="216">
        <v>1840000</v>
      </c>
      <c r="G404" s="221">
        <f t="shared" si="192"/>
        <v>502.51942483374529</v>
      </c>
      <c r="H404" s="216">
        <v>0</v>
      </c>
      <c r="I404" s="221">
        <f t="shared" si="197"/>
        <v>0</v>
      </c>
      <c r="J404" s="216">
        <v>0</v>
      </c>
      <c r="K404" s="221" t="s">
        <v>120</v>
      </c>
    </row>
    <row r="405" spans="1:12" s="160" customFormat="1" ht="12.75" customHeight="1" x14ac:dyDescent="0.2">
      <c r="A405" s="128">
        <v>36</v>
      </c>
      <c r="B405" s="127" t="s">
        <v>130</v>
      </c>
      <c r="C405" s="219">
        <f t="shared" ref="C405" si="198">C406</f>
        <v>753286.74</v>
      </c>
      <c r="D405" s="218">
        <f>D406</f>
        <v>623826</v>
      </c>
      <c r="E405" s="219">
        <f t="shared" si="195"/>
        <v>82.81388306397109</v>
      </c>
      <c r="F405" s="218">
        <f>F406</f>
        <v>360000</v>
      </c>
      <c r="G405" s="219">
        <f t="shared" si="192"/>
        <v>57.708399457541049</v>
      </c>
      <c r="H405" s="218">
        <f>H406</f>
        <v>270000</v>
      </c>
      <c r="I405" s="219">
        <f t="shared" si="197"/>
        <v>75</v>
      </c>
      <c r="J405" s="218">
        <f>J406</f>
        <v>0</v>
      </c>
      <c r="K405" s="219">
        <f t="shared" ref="K405:K408" si="199">J405/H405*100</f>
        <v>0</v>
      </c>
    </row>
    <row r="406" spans="1:12" s="160" customFormat="1" ht="12.75" customHeight="1" x14ac:dyDescent="0.2">
      <c r="A406" s="128">
        <v>363</v>
      </c>
      <c r="B406" s="135" t="s">
        <v>90</v>
      </c>
      <c r="C406" s="219">
        <f>C407</f>
        <v>753286.74</v>
      </c>
      <c r="D406" s="218">
        <f>D407</f>
        <v>623826</v>
      </c>
      <c r="E406" s="219">
        <f t="shared" si="195"/>
        <v>82.81388306397109</v>
      </c>
      <c r="F406" s="218">
        <f>F407</f>
        <v>360000</v>
      </c>
      <c r="G406" s="219">
        <f t="shared" si="192"/>
        <v>57.708399457541049</v>
      </c>
      <c r="H406" s="218">
        <f>H407</f>
        <v>270000</v>
      </c>
      <c r="I406" s="219">
        <f t="shared" si="197"/>
        <v>75</v>
      </c>
      <c r="J406" s="218">
        <f>J407</f>
        <v>0</v>
      </c>
      <c r="K406" s="219">
        <f t="shared" si="199"/>
        <v>0</v>
      </c>
    </row>
    <row r="407" spans="1:12" ht="12.75" customHeight="1" x14ac:dyDescent="0.2">
      <c r="A407" s="131">
        <v>3632</v>
      </c>
      <c r="B407" s="134" t="s">
        <v>91</v>
      </c>
      <c r="C407" s="221">
        <v>753286.74</v>
      </c>
      <c r="D407" s="216">
        <v>623826</v>
      </c>
      <c r="E407" s="221">
        <f t="shared" si="195"/>
        <v>82.81388306397109</v>
      </c>
      <c r="F407" s="216">
        <v>360000</v>
      </c>
      <c r="G407" s="221">
        <f t="shared" si="192"/>
        <v>57.708399457541049</v>
      </c>
      <c r="H407" s="216">
        <v>270000</v>
      </c>
      <c r="I407" s="221">
        <f t="shared" si="197"/>
        <v>75</v>
      </c>
      <c r="J407" s="216">
        <v>0</v>
      </c>
      <c r="K407" s="221">
        <f t="shared" si="199"/>
        <v>0</v>
      </c>
    </row>
    <row r="408" spans="1:12" s="160" customFormat="1" ht="12.75" customHeight="1" x14ac:dyDescent="0.2">
      <c r="A408" s="128">
        <v>38</v>
      </c>
      <c r="B408" s="130" t="s">
        <v>57</v>
      </c>
      <c r="C408" s="219">
        <f>C409+C412</f>
        <v>5752886.0700000003</v>
      </c>
      <c r="D408" s="218">
        <f>D409+D412</f>
        <v>4579772</v>
      </c>
      <c r="E408" s="219">
        <f t="shared" si="195"/>
        <v>79.608251306808853</v>
      </c>
      <c r="F408" s="218">
        <f>F409+F412</f>
        <v>9335000</v>
      </c>
      <c r="G408" s="219">
        <f t="shared" si="192"/>
        <v>203.83110774946874</v>
      </c>
      <c r="H408" s="218">
        <f>H409+H412</f>
        <v>30000</v>
      </c>
      <c r="I408" s="219">
        <f t="shared" si="197"/>
        <v>0.32137118371719336</v>
      </c>
      <c r="J408" s="218">
        <f>J409+J412</f>
        <v>0</v>
      </c>
      <c r="K408" s="219">
        <f t="shared" si="199"/>
        <v>0</v>
      </c>
    </row>
    <row r="409" spans="1:12" ht="12.75" customHeight="1" x14ac:dyDescent="0.2">
      <c r="A409" s="128">
        <v>382</v>
      </c>
      <c r="B409" s="130" t="s">
        <v>76</v>
      </c>
      <c r="C409" s="219">
        <f t="shared" ref="C409:D409" si="200">C410+C411</f>
        <v>5752886.0700000003</v>
      </c>
      <c r="D409" s="218">
        <f t="shared" si="200"/>
        <v>4579772</v>
      </c>
      <c r="E409" s="219">
        <f t="shared" si="195"/>
        <v>79.608251306808853</v>
      </c>
      <c r="F409" s="218">
        <f t="shared" ref="F409" si="201">F410+F411</f>
        <v>9185000</v>
      </c>
      <c r="G409" s="219">
        <f t="shared" si="192"/>
        <v>200.55583553067709</v>
      </c>
      <c r="H409" s="218">
        <f t="shared" ref="H409" si="202">H410+H411</f>
        <v>0</v>
      </c>
      <c r="I409" s="219">
        <f t="shared" si="197"/>
        <v>0</v>
      </c>
      <c r="J409" s="218">
        <f t="shared" ref="J409" si="203">J410+J411</f>
        <v>0</v>
      </c>
      <c r="K409" s="219" t="s">
        <v>120</v>
      </c>
    </row>
    <row r="410" spans="1:12" ht="12.75" customHeight="1" x14ac:dyDescent="0.2">
      <c r="A410" s="136">
        <v>3821</v>
      </c>
      <c r="B410" s="213" t="s">
        <v>228</v>
      </c>
      <c r="C410" s="221">
        <v>0</v>
      </c>
      <c r="D410" s="216">
        <v>18582</v>
      </c>
      <c r="E410" s="221" t="s">
        <v>120</v>
      </c>
      <c r="F410" s="216">
        <v>150000</v>
      </c>
      <c r="G410" s="221">
        <f>F410/D410*100</f>
        <v>807.23280594123355</v>
      </c>
      <c r="H410" s="216">
        <v>0</v>
      </c>
      <c r="I410" s="221">
        <f t="shared" si="197"/>
        <v>0</v>
      </c>
      <c r="J410" s="216">
        <v>0</v>
      </c>
      <c r="K410" s="221" t="s">
        <v>120</v>
      </c>
    </row>
    <row r="411" spans="1:12" ht="12.75" customHeight="1" x14ac:dyDescent="0.2">
      <c r="A411" s="131">
        <v>3822</v>
      </c>
      <c r="B411" s="134" t="s">
        <v>75</v>
      </c>
      <c r="C411" s="221">
        <v>5752886.0700000003</v>
      </c>
      <c r="D411" s="216">
        <v>4561190</v>
      </c>
      <c r="E411" s="221">
        <f t="shared" si="195"/>
        <v>79.285248212815731</v>
      </c>
      <c r="F411" s="216">
        <v>9035000</v>
      </c>
      <c r="G411" s="221">
        <f>F411/D411*100</f>
        <v>198.08427186764857</v>
      </c>
      <c r="H411" s="216">
        <v>0</v>
      </c>
      <c r="I411" s="221">
        <f t="shared" si="197"/>
        <v>0</v>
      </c>
      <c r="J411" s="216">
        <v>0</v>
      </c>
      <c r="K411" s="221" t="s">
        <v>120</v>
      </c>
    </row>
    <row r="412" spans="1:12" ht="12.75" customHeight="1" x14ac:dyDescent="0.2">
      <c r="A412" s="126">
        <v>386</v>
      </c>
      <c r="B412" s="201" t="s">
        <v>174</v>
      </c>
      <c r="C412" s="231">
        <f>C413</f>
        <v>0</v>
      </c>
      <c r="D412" s="231">
        <f>D413</f>
        <v>0</v>
      </c>
      <c r="E412" s="219" t="s">
        <v>120</v>
      </c>
      <c r="F412" s="231">
        <f>F413</f>
        <v>150000</v>
      </c>
      <c r="G412" s="219" t="s">
        <v>120</v>
      </c>
      <c r="H412" s="231">
        <f>H413</f>
        <v>30000</v>
      </c>
      <c r="I412" s="219">
        <f>H412/F412*100</f>
        <v>20</v>
      </c>
      <c r="J412" s="231">
        <f>J413</f>
        <v>0</v>
      </c>
      <c r="K412" s="219">
        <f>J412/H412*100</f>
        <v>0</v>
      </c>
      <c r="L412" s="219"/>
    </row>
    <row r="413" spans="1:12" ht="12.75" customHeight="1" x14ac:dyDescent="0.2">
      <c r="A413" s="192">
        <v>3861</v>
      </c>
      <c r="B413" s="193" t="s">
        <v>94</v>
      </c>
      <c r="C413" s="220">
        <v>0</v>
      </c>
      <c r="D413" s="220">
        <v>0</v>
      </c>
      <c r="E413" s="221" t="s">
        <v>120</v>
      </c>
      <c r="F413" s="220">
        <v>150000</v>
      </c>
      <c r="G413" s="221" t="s">
        <v>120</v>
      </c>
      <c r="H413" s="220">
        <v>30000</v>
      </c>
      <c r="I413" s="221">
        <f>H413/F413*100</f>
        <v>20</v>
      </c>
      <c r="J413" s="220">
        <v>0</v>
      </c>
      <c r="K413" s="221">
        <f>J413/H413*100</f>
        <v>0</v>
      </c>
      <c r="L413" s="221"/>
    </row>
    <row r="414" spans="1:12" ht="12.75" customHeight="1" x14ac:dyDescent="0.2">
      <c r="A414" s="146"/>
      <c r="B414" s="147"/>
      <c r="C414" s="246"/>
      <c r="D414" s="246"/>
      <c r="E414" s="148"/>
      <c r="F414" s="234"/>
      <c r="G414" s="148"/>
      <c r="H414" s="234"/>
      <c r="I414" s="148"/>
      <c r="J414" s="234"/>
      <c r="K414" s="148"/>
    </row>
    <row r="415" spans="1:12" s="160" customFormat="1" ht="24.6" customHeight="1" x14ac:dyDescent="0.2">
      <c r="A415" s="126" t="s">
        <v>212</v>
      </c>
      <c r="B415" s="127" t="s">
        <v>132</v>
      </c>
      <c r="C415" s="242">
        <f t="shared" ref="C415:J415" si="204">C416</f>
        <v>0</v>
      </c>
      <c r="D415" s="231">
        <f t="shared" si="204"/>
        <v>13272</v>
      </c>
      <c r="E415" s="219" t="s">
        <v>120</v>
      </c>
      <c r="F415" s="231">
        <f t="shared" si="204"/>
        <v>500000</v>
      </c>
      <c r="G415" s="219" t="s">
        <v>120</v>
      </c>
      <c r="H415" s="231">
        <f t="shared" si="204"/>
        <v>115000</v>
      </c>
      <c r="I415" s="219">
        <f>H415/F415*100</f>
        <v>23</v>
      </c>
      <c r="J415" s="231">
        <f t="shared" si="204"/>
        <v>0</v>
      </c>
      <c r="K415" s="219">
        <f>J415/H415*100</f>
        <v>0</v>
      </c>
    </row>
    <row r="416" spans="1:12" s="160" customFormat="1" ht="12.75" customHeight="1" x14ac:dyDescent="0.2">
      <c r="A416" s="137">
        <v>3</v>
      </c>
      <c r="B416" s="129" t="s">
        <v>37</v>
      </c>
      <c r="C416" s="242">
        <f>C417</f>
        <v>0</v>
      </c>
      <c r="D416" s="231">
        <f>D417</f>
        <v>13272</v>
      </c>
      <c r="E416" s="219" t="s">
        <v>120</v>
      </c>
      <c r="F416" s="231">
        <f>F417</f>
        <v>500000</v>
      </c>
      <c r="G416" s="219" t="s">
        <v>120</v>
      </c>
      <c r="H416" s="231">
        <f>H417</f>
        <v>115000</v>
      </c>
      <c r="I416" s="219">
        <f>H416/F416*100</f>
        <v>23</v>
      </c>
      <c r="J416" s="231">
        <f>J417</f>
        <v>0</v>
      </c>
      <c r="K416" s="219">
        <f>J416/H416*100</f>
        <v>0</v>
      </c>
    </row>
    <row r="417" spans="1:11" s="160" customFormat="1" ht="12.75" customHeight="1" x14ac:dyDescent="0.2">
      <c r="A417" s="128">
        <v>36</v>
      </c>
      <c r="B417" s="127" t="s">
        <v>130</v>
      </c>
      <c r="C417" s="242">
        <f t="shared" ref="C417:J417" si="205">C418</f>
        <v>0</v>
      </c>
      <c r="D417" s="231">
        <f t="shared" si="205"/>
        <v>13272</v>
      </c>
      <c r="E417" s="219" t="s">
        <v>120</v>
      </c>
      <c r="F417" s="231">
        <f t="shared" si="205"/>
        <v>500000</v>
      </c>
      <c r="G417" s="219" t="s">
        <v>120</v>
      </c>
      <c r="H417" s="231">
        <f t="shared" si="205"/>
        <v>115000</v>
      </c>
      <c r="I417" s="219">
        <f>H417/F417*100</f>
        <v>23</v>
      </c>
      <c r="J417" s="231">
        <f t="shared" si="205"/>
        <v>0</v>
      </c>
      <c r="K417" s="219">
        <f>J417/H417*100</f>
        <v>0</v>
      </c>
    </row>
    <row r="418" spans="1:11" s="160" customFormat="1" ht="12.75" customHeight="1" x14ac:dyDescent="0.2">
      <c r="A418" s="128">
        <v>363</v>
      </c>
      <c r="B418" s="135" t="s">
        <v>90</v>
      </c>
      <c r="C418" s="242">
        <f>C419</f>
        <v>0</v>
      </c>
      <c r="D418" s="231">
        <f>D419</f>
        <v>13272</v>
      </c>
      <c r="E418" s="219" t="s">
        <v>120</v>
      </c>
      <c r="F418" s="231">
        <f>F419</f>
        <v>500000</v>
      </c>
      <c r="G418" s="219" t="s">
        <v>120</v>
      </c>
      <c r="H418" s="231">
        <f>H419</f>
        <v>115000</v>
      </c>
      <c r="I418" s="219">
        <f>H418/F418*100</f>
        <v>23</v>
      </c>
      <c r="J418" s="231">
        <f>J419</f>
        <v>0</v>
      </c>
      <c r="K418" s="219">
        <f>J418/H418*100</f>
        <v>0</v>
      </c>
    </row>
    <row r="419" spans="1:11" s="160" customFormat="1" ht="12.75" customHeight="1" x14ac:dyDescent="0.2">
      <c r="A419" s="136">
        <v>3631</v>
      </c>
      <c r="B419" s="133" t="s">
        <v>108</v>
      </c>
      <c r="C419" s="243">
        <v>0</v>
      </c>
      <c r="D419" s="220">
        <v>13272</v>
      </c>
      <c r="E419" s="221" t="s">
        <v>120</v>
      </c>
      <c r="F419" s="220">
        <v>500000</v>
      </c>
      <c r="G419" s="221" t="s">
        <v>120</v>
      </c>
      <c r="H419" s="220">
        <v>115000</v>
      </c>
      <c r="I419" s="221">
        <f>H419/F419*100</f>
        <v>23</v>
      </c>
      <c r="J419" s="220">
        <v>0</v>
      </c>
      <c r="K419" s="221">
        <f>J419/H419*100</f>
        <v>0</v>
      </c>
    </row>
    <row r="420" spans="1:11" ht="12.75" customHeight="1" x14ac:dyDescent="0.2">
      <c r="A420" s="131"/>
      <c r="B420" s="134"/>
      <c r="C420" s="243"/>
      <c r="D420" s="243"/>
      <c r="E420" s="221"/>
      <c r="F420" s="220"/>
      <c r="G420" s="221"/>
      <c r="H420" s="220"/>
      <c r="I420" s="221"/>
      <c r="J420" s="220"/>
      <c r="K420" s="221"/>
    </row>
    <row r="421" spans="1:11" s="160" customFormat="1" ht="14.25" customHeight="1" x14ac:dyDescent="0.2">
      <c r="A421" s="126" t="s">
        <v>213</v>
      </c>
      <c r="B421" s="201" t="s">
        <v>84</v>
      </c>
      <c r="C421" s="244">
        <f t="shared" ref="C421:J421" si="206">C422</f>
        <v>0</v>
      </c>
      <c r="D421" s="149">
        <f t="shared" si="206"/>
        <v>180715</v>
      </c>
      <c r="E421" s="150" t="s">
        <v>120</v>
      </c>
      <c r="F421" s="149">
        <f t="shared" si="206"/>
        <v>1050120</v>
      </c>
      <c r="G421" s="150">
        <f t="shared" ref="G421:G430" si="207">F421/D421*100</f>
        <v>581.09177434081289</v>
      </c>
      <c r="H421" s="149">
        <f t="shared" si="206"/>
        <v>100000</v>
      </c>
      <c r="I421" s="150">
        <f t="shared" ref="I421:I430" si="208">H421/F421*100</f>
        <v>9.5227212128137744</v>
      </c>
      <c r="J421" s="149">
        <f t="shared" si="206"/>
        <v>0</v>
      </c>
      <c r="K421" s="150">
        <f>J421/H421*100</f>
        <v>0</v>
      </c>
    </row>
    <row r="422" spans="1:11" s="160" customFormat="1" ht="12.75" customHeight="1" x14ac:dyDescent="0.2">
      <c r="A422" s="137">
        <v>3</v>
      </c>
      <c r="B422" s="129" t="s">
        <v>37</v>
      </c>
      <c r="C422" s="242">
        <f>C423+C426</f>
        <v>0</v>
      </c>
      <c r="D422" s="231">
        <f>D423+D426</f>
        <v>180715</v>
      </c>
      <c r="E422" s="219" t="s">
        <v>120</v>
      </c>
      <c r="F422" s="231">
        <f>F423+F426</f>
        <v>1050120</v>
      </c>
      <c r="G422" s="219">
        <f t="shared" si="207"/>
        <v>581.09177434081289</v>
      </c>
      <c r="H422" s="231">
        <f>H423+H426</f>
        <v>100000</v>
      </c>
      <c r="I422" s="219">
        <f t="shared" si="208"/>
        <v>9.5227212128137744</v>
      </c>
      <c r="J422" s="231">
        <f>J423+J426</f>
        <v>0</v>
      </c>
      <c r="K422" s="219">
        <f>J422/H422*100</f>
        <v>0</v>
      </c>
    </row>
    <row r="423" spans="1:11" s="160" customFormat="1" ht="12.75" customHeight="1" x14ac:dyDescent="0.2">
      <c r="A423" s="128">
        <v>36</v>
      </c>
      <c r="B423" s="127" t="s">
        <v>130</v>
      </c>
      <c r="C423" s="219">
        <f t="shared" ref="C423:J423" si="209">C424</f>
        <v>0</v>
      </c>
      <c r="D423" s="218">
        <f t="shared" si="209"/>
        <v>0</v>
      </c>
      <c r="E423" s="219" t="s">
        <v>120</v>
      </c>
      <c r="F423" s="218">
        <f t="shared" si="209"/>
        <v>31120</v>
      </c>
      <c r="G423" s="219" t="s">
        <v>120</v>
      </c>
      <c r="H423" s="218">
        <f t="shared" si="209"/>
        <v>0</v>
      </c>
      <c r="I423" s="219">
        <f t="shared" si="208"/>
        <v>0</v>
      </c>
      <c r="J423" s="218">
        <f t="shared" si="209"/>
        <v>0</v>
      </c>
      <c r="K423" s="219" t="s">
        <v>120</v>
      </c>
    </row>
    <row r="424" spans="1:11" s="160" customFormat="1" ht="12.75" customHeight="1" x14ac:dyDescent="0.2">
      <c r="A424" s="128">
        <v>363</v>
      </c>
      <c r="B424" s="135" t="s">
        <v>90</v>
      </c>
      <c r="C424" s="219">
        <f>C425</f>
        <v>0</v>
      </c>
      <c r="D424" s="218">
        <f>D425</f>
        <v>0</v>
      </c>
      <c r="E424" s="219" t="s">
        <v>120</v>
      </c>
      <c r="F424" s="218">
        <f>F425</f>
        <v>31120</v>
      </c>
      <c r="G424" s="219" t="s">
        <v>120</v>
      </c>
      <c r="H424" s="218">
        <f>H425</f>
        <v>0</v>
      </c>
      <c r="I424" s="219">
        <f t="shared" si="208"/>
        <v>0</v>
      </c>
      <c r="J424" s="218">
        <f>J425</f>
        <v>0</v>
      </c>
      <c r="K424" s="219" t="s">
        <v>120</v>
      </c>
    </row>
    <row r="425" spans="1:11" s="160" customFormat="1" ht="12.75" customHeight="1" x14ac:dyDescent="0.2">
      <c r="A425" s="131">
        <v>3632</v>
      </c>
      <c r="B425" s="134" t="s">
        <v>91</v>
      </c>
      <c r="C425" s="221">
        <v>0</v>
      </c>
      <c r="D425" s="216">
        <v>0</v>
      </c>
      <c r="E425" s="221" t="s">
        <v>120</v>
      </c>
      <c r="F425" s="216">
        <v>31120</v>
      </c>
      <c r="G425" s="221" t="s">
        <v>120</v>
      </c>
      <c r="H425" s="216">
        <v>0</v>
      </c>
      <c r="I425" s="221">
        <f t="shared" si="208"/>
        <v>0</v>
      </c>
      <c r="J425" s="216">
        <v>0</v>
      </c>
      <c r="K425" s="221" t="s">
        <v>120</v>
      </c>
    </row>
    <row r="426" spans="1:11" ht="12.75" customHeight="1" x14ac:dyDescent="0.2">
      <c r="A426" s="128">
        <v>38</v>
      </c>
      <c r="B426" s="130" t="s">
        <v>57</v>
      </c>
      <c r="C426" s="242">
        <f>C427+C429</f>
        <v>0</v>
      </c>
      <c r="D426" s="231">
        <f>D427+D429</f>
        <v>180715</v>
      </c>
      <c r="E426" s="219" t="s">
        <v>120</v>
      </c>
      <c r="F426" s="231">
        <f>F427+F429</f>
        <v>1019000</v>
      </c>
      <c r="G426" s="219">
        <f t="shared" si="207"/>
        <v>563.87128904628844</v>
      </c>
      <c r="H426" s="231">
        <f>H427+H429</f>
        <v>100000</v>
      </c>
      <c r="I426" s="219">
        <f t="shared" si="208"/>
        <v>9.8135426889106974</v>
      </c>
      <c r="J426" s="231">
        <f>J427+J429</f>
        <v>0</v>
      </c>
      <c r="K426" s="219">
        <f>J426/H426*100</f>
        <v>0</v>
      </c>
    </row>
    <row r="427" spans="1:11" ht="12.75" customHeight="1" x14ac:dyDescent="0.2">
      <c r="A427" s="128">
        <v>382</v>
      </c>
      <c r="B427" s="130" t="s">
        <v>76</v>
      </c>
      <c r="C427" s="242">
        <f t="shared" ref="C427:J427" si="210">C428</f>
        <v>0</v>
      </c>
      <c r="D427" s="231">
        <f t="shared" si="210"/>
        <v>10769</v>
      </c>
      <c r="E427" s="219" t="s">
        <v>120</v>
      </c>
      <c r="F427" s="231">
        <f t="shared" si="210"/>
        <v>19000</v>
      </c>
      <c r="G427" s="219">
        <f t="shared" si="207"/>
        <v>176.4323521218312</v>
      </c>
      <c r="H427" s="231">
        <f t="shared" si="210"/>
        <v>100000</v>
      </c>
      <c r="I427" s="219">
        <f t="shared" si="208"/>
        <v>526.31578947368428</v>
      </c>
      <c r="J427" s="231">
        <f t="shared" si="210"/>
        <v>0</v>
      </c>
      <c r="K427" s="219">
        <f>J427/H427*100</f>
        <v>0</v>
      </c>
    </row>
    <row r="428" spans="1:11" ht="12.75" customHeight="1" x14ac:dyDescent="0.2">
      <c r="A428" s="131">
        <v>3821</v>
      </c>
      <c r="B428" s="213" t="s">
        <v>228</v>
      </c>
      <c r="C428" s="243">
        <v>0</v>
      </c>
      <c r="D428" s="220">
        <v>10769</v>
      </c>
      <c r="E428" s="221" t="s">
        <v>120</v>
      </c>
      <c r="F428" s="220">
        <v>19000</v>
      </c>
      <c r="G428" s="221">
        <f t="shared" si="207"/>
        <v>176.4323521218312</v>
      </c>
      <c r="H428" s="220">
        <v>100000</v>
      </c>
      <c r="I428" s="221">
        <f t="shared" si="208"/>
        <v>526.31578947368428</v>
      </c>
      <c r="J428" s="220">
        <v>0</v>
      </c>
      <c r="K428" s="221">
        <f>J428/H428*100</f>
        <v>0</v>
      </c>
    </row>
    <row r="429" spans="1:11" ht="12.75" customHeight="1" x14ac:dyDescent="0.2">
      <c r="A429" s="126">
        <v>386</v>
      </c>
      <c r="B429" s="201" t="s">
        <v>174</v>
      </c>
      <c r="C429" s="244">
        <f t="shared" ref="C429:J429" si="211">C430</f>
        <v>0</v>
      </c>
      <c r="D429" s="149">
        <f t="shared" si="211"/>
        <v>169946</v>
      </c>
      <c r="E429" s="151" t="s">
        <v>120</v>
      </c>
      <c r="F429" s="149">
        <f t="shared" si="211"/>
        <v>1000000</v>
      </c>
      <c r="G429" s="219">
        <f t="shared" si="207"/>
        <v>588.42220470031657</v>
      </c>
      <c r="H429" s="149">
        <f t="shared" si="211"/>
        <v>0</v>
      </c>
      <c r="I429" s="219">
        <f t="shared" si="208"/>
        <v>0</v>
      </c>
      <c r="J429" s="149">
        <f t="shared" si="211"/>
        <v>0</v>
      </c>
      <c r="K429" s="219" t="s">
        <v>120</v>
      </c>
    </row>
    <row r="430" spans="1:11" ht="12.75" customHeight="1" x14ac:dyDescent="0.2">
      <c r="A430" s="192">
        <v>3861</v>
      </c>
      <c r="B430" s="193" t="s">
        <v>94</v>
      </c>
      <c r="C430" s="243">
        <v>0</v>
      </c>
      <c r="D430" s="220">
        <v>169946</v>
      </c>
      <c r="E430" s="142" t="s">
        <v>120</v>
      </c>
      <c r="F430" s="220">
        <v>1000000</v>
      </c>
      <c r="G430" s="221">
        <f t="shared" si="207"/>
        <v>588.42220470031657</v>
      </c>
      <c r="H430" s="220">
        <v>0</v>
      </c>
      <c r="I430" s="221">
        <f t="shared" si="208"/>
        <v>0</v>
      </c>
      <c r="J430" s="220">
        <v>0</v>
      </c>
      <c r="K430" s="221" t="s">
        <v>120</v>
      </c>
    </row>
    <row r="431" spans="1:11" ht="12.75" customHeight="1" x14ac:dyDescent="0.2">
      <c r="A431" s="192"/>
      <c r="B431" s="193"/>
      <c r="C431" s="243"/>
      <c r="D431" s="220"/>
      <c r="E431" s="142"/>
      <c r="F431" s="220"/>
      <c r="G431" s="221"/>
      <c r="H431" s="220"/>
      <c r="I431" s="221"/>
      <c r="J431" s="220"/>
      <c r="K431" s="221"/>
    </row>
    <row r="432" spans="1:11" ht="12.75" customHeight="1" x14ac:dyDescent="0.2">
      <c r="A432" s="137" t="s">
        <v>264</v>
      </c>
      <c r="B432" s="127" t="s">
        <v>265</v>
      </c>
      <c r="C432" s="242">
        <f t="shared" ref="C432:J432" si="212">C433</f>
        <v>0</v>
      </c>
      <c r="D432" s="231">
        <f t="shared" si="212"/>
        <v>0</v>
      </c>
      <c r="E432" s="219" t="s">
        <v>120</v>
      </c>
      <c r="F432" s="231">
        <f t="shared" si="212"/>
        <v>0</v>
      </c>
      <c r="G432" s="219" t="s">
        <v>120</v>
      </c>
      <c r="H432" s="231">
        <f t="shared" si="212"/>
        <v>5000000</v>
      </c>
      <c r="I432" s="219" t="s">
        <v>120</v>
      </c>
      <c r="J432" s="231">
        <f t="shared" si="212"/>
        <v>5000000</v>
      </c>
      <c r="K432" s="219">
        <f>J432/H432*100</f>
        <v>100</v>
      </c>
    </row>
    <row r="433" spans="1:11" ht="12.75" customHeight="1" x14ac:dyDescent="0.2">
      <c r="A433" s="137">
        <v>3</v>
      </c>
      <c r="B433" s="129" t="s">
        <v>37</v>
      </c>
      <c r="C433" s="242">
        <f>C434</f>
        <v>0</v>
      </c>
      <c r="D433" s="231">
        <f>D434</f>
        <v>0</v>
      </c>
      <c r="E433" s="219" t="s">
        <v>120</v>
      </c>
      <c r="F433" s="231">
        <f>F434</f>
        <v>0</v>
      </c>
      <c r="G433" s="219" t="s">
        <v>120</v>
      </c>
      <c r="H433" s="231">
        <f>H434</f>
        <v>5000000</v>
      </c>
      <c r="I433" s="219" t="s">
        <v>120</v>
      </c>
      <c r="J433" s="231">
        <f>J434</f>
        <v>5000000</v>
      </c>
      <c r="K433" s="219">
        <f>J433/H433*100</f>
        <v>100</v>
      </c>
    </row>
    <row r="434" spans="1:11" ht="12.75" customHeight="1" x14ac:dyDescent="0.2">
      <c r="A434" s="128">
        <v>36</v>
      </c>
      <c r="B434" s="127" t="s">
        <v>130</v>
      </c>
      <c r="C434" s="242">
        <f t="shared" ref="C434:J434" si="213">C435</f>
        <v>0</v>
      </c>
      <c r="D434" s="231">
        <f t="shared" si="213"/>
        <v>0</v>
      </c>
      <c r="E434" s="219" t="s">
        <v>120</v>
      </c>
      <c r="F434" s="231">
        <f t="shared" si="213"/>
        <v>0</v>
      </c>
      <c r="G434" s="219" t="s">
        <v>120</v>
      </c>
      <c r="H434" s="231">
        <f t="shared" si="213"/>
        <v>5000000</v>
      </c>
      <c r="I434" s="219" t="s">
        <v>120</v>
      </c>
      <c r="J434" s="231">
        <f t="shared" si="213"/>
        <v>5000000</v>
      </c>
      <c r="K434" s="219">
        <f>J434/H434*100</f>
        <v>100</v>
      </c>
    </row>
    <row r="435" spans="1:11" ht="12.75" customHeight="1" x14ac:dyDescent="0.2">
      <c r="A435" s="128">
        <v>363</v>
      </c>
      <c r="B435" s="135" t="s">
        <v>90</v>
      </c>
      <c r="C435" s="242">
        <f>C436</f>
        <v>0</v>
      </c>
      <c r="D435" s="231">
        <f>D436</f>
        <v>0</v>
      </c>
      <c r="E435" s="219" t="s">
        <v>120</v>
      </c>
      <c r="F435" s="231">
        <f>F436</f>
        <v>0</v>
      </c>
      <c r="G435" s="219" t="s">
        <v>120</v>
      </c>
      <c r="H435" s="231">
        <f>H436</f>
        <v>5000000</v>
      </c>
      <c r="I435" s="219" t="s">
        <v>120</v>
      </c>
      <c r="J435" s="231">
        <f>J436</f>
        <v>5000000</v>
      </c>
      <c r="K435" s="219">
        <f>J435/H435*100</f>
        <v>100</v>
      </c>
    </row>
    <row r="436" spans="1:11" ht="12.75" customHeight="1" x14ac:dyDescent="0.2">
      <c r="A436" s="131">
        <v>3631</v>
      </c>
      <c r="B436" s="134" t="s">
        <v>108</v>
      </c>
      <c r="C436" s="243">
        <v>0</v>
      </c>
      <c r="D436" s="220">
        <v>0</v>
      </c>
      <c r="E436" s="221" t="s">
        <v>120</v>
      </c>
      <c r="F436" s="220">
        <v>0</v>
      </c>
      <c r="G436" s="221" t="s">
        <v>120</v>
      </c>
      <c r="H436" s="220">
        <v>5000000</v>
      </c>
      <c r="I436" s="221" t="s">
        <v>120</v>
      </c>
      <c r="J436" s="220">
        <v>5000000</v>
      </c>
      <c r="K436" s="221">
        <f>J436/H436*100</f>
        <v>100</v>
      </c>
    </row>
    <row r="437" spans="1:11" ht="12.75" customHeight="1" x14ac:dyDescent="0.2">
      <c r="A437" s="131"/>
      <c r="B437" s="134"/>
      <c r="C437" s="243"/>
      <c r="D437" s="220"/>
      <c r="E437" s="221"/>
      <c r="F437" s="220"/>
      <c r="G437" s="221"/>
      <c r="H437" s="220"/>
      <c r="I437" s="221"/>
      <c r="J437" s="220"/>
      <c r="K437" s="221"/>
    </row>
    <row r="438" spans="1:11" ht="13.15" customHeight="1" x14ac:dyDescent="0.2">
      <c r="A438" s="137" t="s">
        <v>214</v>
      </c>
      <c r="B438" s="127" t="s">
        <v>123</v>
      </c>
      <c r="C438" s="242">
        <f t="shared" ref="C438:J438" si="214">C439</f>
        <v>20257153.27</v>
      </c>
      <c r="D438" s="231">
        <f t="shared" si="214"/>
        <v>29477730</v>
      </c>
      <c r="E438" s="219">
        <f>D438/C438*100</f>
        <v>145.5176332385029</v>
      </c>
      <c r="F438" s="231">
        <f t="shared" si="214"/>
        <v>26900000</v>
      </c>
      <c r="G438" s="219">
        <f>F438/D438*100</f>
        <v>91.255330719156461</v>
      </c>
      <c r="H438" s="231">
        <f t="shared" si="214"/>
        <v>56375000</v>
      </c>
      <c r="I438" s="219">
        <f>H438/F438*100</f>
        <v>209.57249070631971</v>
      </c>
      <c r="J438" s="231">
        <f t="shared" si="214"/>
        <v>86800000</v>
      </c>
      <c r="K438" s="219">
        <f>J438/H438*100</f>
        <v>153.9689578713969</v>
      </c>
    </row>
    <row r="439" spans="1:11" ht="12.75" customHeight="1" x14ac:dyDescent="0.2">
      <c r="A439" s="137">
        <v>3</v>
      </c>
      <c r="B439" s="129" t="s">
        <v>37</v>
      </c>
      <c r="C439" s="242">
        <f>C440</f>
        <v>20257153.27</v>
      </c>
      <c r="D439" s="231">
        <f>D440</f>
        <v>29477730</v>
      </c>
      <c r="E439" s="219">
        <f>D439/C439*100</f>
        <v>145.5176332385029</v>
      </c>
      <c r="F439" s="231">
        <f>F440</f>
        <v>26900000</v>
      </c>
      <c r="G439" s="219">
        <f>F439/D439*100</f>
        <v>91.255330719156461</v>
      </c>
      <c r="H439" s="231">
        <f>H440</f>
        <v>56375000</v>
      </c>
      <c r="I439" s="219">
        <f>H439/F439*100</f>
        <v>209.57249070631971</v>
      </c>
      <c r="J439" s="231">
        <f>J440</f>
        <v>86800000</v>
      </c>
      <c r="K439" s="219">
        <f>J439/H439*100</f>
        <v>153.9689578713969</v>
      </c>
    </row>
    <row r="440" spans="1:11" ht="12.75" customHeight="1" x14ac:dyDescent="0.2">
      <c r="A440" s="128">
        <v>38</v>
      </c>
      <c r="B440" s="130" t="s">
        <v>57</v>
      </c>
      <c r="C440" s="242">
        <f t="shared" ref="C440:J440" si="215">C441</f>
        <v>20257153.27</v>
      </c>
      <c r="D440" s="231">
        <f t="shared" si="215"/>
        <v>29477730</v>
      </c>
      <c r="E440" s="219">
        <f>D440/C440*100</f>
        <v>145.5176332385029</v>
      </c>
      <c r="F440" s="231">
        <f t="shared" si="215"/>
        <v>26900000</v>
      </c>
      <c r="G440" s="219">
        <f>F440/D440*100</f>
        <v>91.255330719156461</v>
      </c>
      <c r="H440" s="231">
        <f t="shared" si="215"/>
        <v>56375000</v>
      </c>
      <c r="I440" s="219">
        <f>H440/F440*100</f>
        <v>209.57249070631971</v>
      </c>
      <c r="J440" s="231">
        <f t="shared" si="215"/>
        <v>86800000</v>
      </c>
      <c r="K440" s="219">
        <f>J440/H440*100</f>
        <v>153.9689578713969</v>
      </c>
    </row>
    <row r="441" spans="1:11" ht="12.75" customHeight="1" x14ac:dyDescent="0.2">
      <c r="A441" s="128">
        <v>382</v>
      </c>
      <c r="B441" s="130" t="s">
        <v>76</v>
      </c>
      <c r="C441" s="242">
        <f>C442</f>
        <v>20257153.27</v>
      </c>
      <c r="D441" s="231">
        <f>D442</f>
        <v>29477730</v>
      </c>
      <c r="E441" s="219">
        <f>D441/C441*100</f>
        <v>145.5176332385029</v>
      </c>
      <c r="F441" s="231">
        <f>F442</f>
        <v>26900000</v>
      </c>
      <c r="G441" s="219">
        <f>F441/D441*100</f>
        <v>91.255330719156461</v>
      </c>
      <c r="H441" s="231">
        <f>H442</f>
        <v>56375000</v>
      </c>
      <c r="I441" s="219">
        <f>H441/F441*100</f>
        <v>209.57249070631971</v>
      </c>
      <c r="J441" s="231">
        <f>J442</f>
        <v>86800000</v>
      </c>
      <c r="K441" s="219">
        <f>J441/H441*100</f>
        <v>153.9689578713969</v>
      </c>
    </row>
    <row r="442" spans="1:11" ht="12.75" customHeight="1" x14ac:dyDescent="0.2">
      <c r="A442" s="131">
        <v>3822</v>
      </c>
      <c r="B442" s="134" t="s">
        <v>75</v>
      </c>
      <c r="C442" s="243">
        <v>20257153.27</v>
      </c>
      <c r="D442" s="220">
        <v>29477730</v>
      </c>
      <c r="E442" s="221">
        <f>D442/C442*100</f>
        <v>145.5176332385029</v>
      </c>
      <c r="F442" s="220">
        <v>26900000</v>
      </c>
      <c r="G442" s="221">
        <f>F442/D442*100</f>
        <v>91.255330719156461</v>
      </c>
      <c r="H442" s="220">
        <v>56375000</v>
      </c>
      <c r="I442" s="221">
        <f>H442/F442*100</f>
        <v>209.57249070631971</v>
      </c>
      <c r="J442" s="220">
        <v>86800000</v>
      </c>
      <c r="K442" s="221">
        <f>J442/H442*100</f>
        <v>153.9689578713969</v>
      </c>
    </row>
    <row r="443" spans="1:11" ht="12.75" customHeight="1" x14ac:dyDescent="0.2">
      <c r="A443" s="131"/>
      <c r="B443" s="134"/>
      <c r="C443" s="243"/>
      <c r="D443" s="220"/>
      <c r="E443" s="221"/>
      <c r="F443" s="220"/>
      <c r="G443" s="221"/>
      <c r="H443" s="220"/>
      <c r="I443" s="221"/>
      <c r="J443" s="220"/>
      <c r="K443" s="221"/>
    </row>
    <row r="444" spans="1:11" ht="12.75" customHeight="1" x14ac:dyDescent="0.2">
      <c r="A444" s="137" t="s">
        <v>262</v>
      </c>
      <c r="B444" s="127" t="s">
        <v>263</v>
      </c>
      <c r="C444" s="231">
        <f t="shared" ref="C444:D447" si="216">C445</f>
        <v>0</v>
      </c>
      <c r="D444" s="231">
        <f t="shared" si="216"/>
        <v>0</v>
      </c>
      <c r="E444" s="219" t="s">
        <v>120</v>
      </c>
      <c r="F444" s="231">
        <f>F445</f>
        <v>900000</v>
      </c>
      <c r="G444" s="219" t="s">
        <v>120</v>
      </c>
      <c r="H444" s="231">
        <f>H445</f>
        <v>1000000</v>
      </c>
      <c r="I444" s="219">
        <f>H444/F444*100</f>
        <v>111.11111111111111</v>
      </c>
      <c r="J444" s="231">
        <f>J445</f>
        <v>1000000</v>
      </c>
      <c r="K444" s="219">
        <f t="shared" ref="K444:K448" si="217">J444/H444*100</f>
        <v>100</v>
      </c>
    </row>
    <row r="445" spans="1:11" ht="12.75" customHeight="1" x14ac:dyDescent="0.2">
      <c r="A445" s="137">
        <v>3</v>
      </c>
      <c r="B445" s="129" t="s">
        <v>37</v>
      </c>
      <c r="C445" s="231">
        <f t="shared" si="216"/>
        <v>0</v>
      </c>
      <c r="D445" s="231">
        <f t="shared" si="216"/>
        <v>0</v>
      </c>
      <c r="E445" s="219" t="s">
        <v>120</v>
      </c>
      <c r="F445" s="231">
        <f>F446</f>
        <v>900000</v>
      </c>
      <c r="G445" s="219" t="s">
        <v>120</v>
      </c>
      <c r="H445" s="231">
        <f>H446</f>
        <v>1000000</v>
      </c>
      <c r="I445" s="219">
        <f>H445/F445*100</f>
        <v>111.11111111111111</v>
      </c>
      <c r="J445" s="231">
        <f>J446</f>
        <v>1000000</v>
      </c>
      <c r="K445" s="219">
        <f t="shared" si="217"/>
        <v>100</v>
      </c>
    </row>
    <row r="446" spans="1:11" ht="12.75" customHeight="1" x14ac:dyDescent="0.2">
      <c r="A446" s="128">
        <v>36</v>
      </c>
      <c r="B446" s="127" t="s">
        <v>130</v>
      </c>
      <c r="C446" s="231">
        <f t="shared" si="216"/>
        <v>0</v>
      </c>
      <c r="D446" s="231">
        <f t="shared" si="216"/>
        <v>0</v>
      </c>
      <c r="E446" s="219" t="s">
        <v>120</v>
      </c>
      <c r="F446" s="231">
        <f>F447</f>
        <v>900000</v>
      </c>
      <c r="G446" s="219" t="s">
        <v>120</v>
      </c>
      <c r="H446" s="231">
        <f>H447</f>
        <v>1000000</v>
      </c>
      <c r="I446" s="219">
        <f>H446/F446*100</f>
        <v>111.11111111111111</v>
      </c>
      <c r="J446" s="231">
        <f>J447</f>
        <v>1000000</v>
      </c>
      <c r="K446" s="219">
        <f t="shared" si="217"/>
        <v>100</v>
      </c>
    </row>
    <row r="447" spans="1:11" ht="12.75" customHeight="1" x14ac:dyDescent="0.2">
      <c r="A447" s="128">
        <v>363</v>
      </c>
      <c r="B447" s="135" t="s">
        <v>90</v>
      </c>
      <c r="C447" s="231">
        <f t="shared" si="216"/>
        <v>0</v>
      </c>
      <c r="D447" s="231">
        <f t="shared" si="216"/>
        <v>0</v>
      </c>
      <c r="E447" s="219" t="s">
        <v>120</v>
      </c>
      <c r="F447" s="231">
        <f>F448</f>
        <v>900000</v>
      </c>
      <c r="G447" s="219" t="s">
        <v>120</v>
      </c>
      <c r="H447" s="231">
        <f>H448</f>
        <v>1000000</v>
      </c>
      <c r="I447" s="219">
        <f>H447/F447*100</f>
        <v>111.11111111111111</v>
      </c>
      <c r="J447" s="231">
        <f>J448</f>
        <v>1000000</v>
      </c>
      <c r="K447" s="219">
        <f t="shared" si="217"/>
        <v>100</v>
      </c>
    </row>
    <row r="448" spans="1:11" ht="12.75" customHeight="1" x14ac:dyDescent="0.2">
      <c r="A448" s="131">
        <v>3631</v>
      </c>
      <c r="B448" s="134" t="s">
        <v>108</v>
      </c>
      <c r="C448" s="220">
        <v>0</v>
      </c>
      <c r="D448" s="220">
        <v>0</v>
      </c>
      <c r="E448" s="221" t="s">
        <v>120</v>
      </c>
      <c r="F448" s="220">
        <v>900000</v>
      </c>
      <c r="G448" s="221" t="s">
        <v>120</v>
      </c>
      <c r="H448" s="220">
        <v>1000000</v>
      </c>
      <c r="I448" s="221">
        <f>H448/F448*100</f>
        <v>111.11111111111111</v>
      </c>
      <c r="J448" s="220">
        <v>1000000</v>
      </c>
      <c r="K448" s="221">
        <f t="shared" si="217"/>
        <v>100</v>
      </c>
    </row>
    <row r="449" spans="1:11" ht="12.75" customHeight="1" x14ac:dyDescent="0.2">
      <c r="A449" s="131"/>
      <c r="B449" s="134"/>
      <c r="C449" s="243"/>
      <c r="D449" s="220"/>
      <c r="E449" s="221"/>
      <c r="F449" s="220"/>
      <c r="G449" s="221"/>
      <c r="H449" s="220"/>
      <c r="I449" s="221"/>
      <c r="J449" s="220"/>
      <c r="K449" s="221"/>
    </row>
    <row r="450" spans="1:11" ht="12.75" customHeight="1" x14ac:dyDescent="0.2">
      <c r="A450" s="137" t="s">
        <v>221</v>
      </c>
      <c r="B450" s="127" t="s">
        <v>222</v>
      </c>
      <c r="C450" s="242">
        <f t="shared" ref="C450:J450" si="218">C451</f>
        <v>2262158.17</v>
      </c>
      <c r="D450" s="231">
        <f t="shared" si="218"/>
        <v>531190</v>
      </c>
      <c r="E450" s="219">
        <f>D450/C450*100</f>
        <v>23.481558762975446</v>
      </c>
      <c r="F450" s="231">
        <f t="shared" si="218"/>
        <v>790000</v>
      </c>
      <c r="G450" s="219">
        <f>F450/D450*100</f>
        <v>148.72267926730549</v>
      </c>
      <c r="H450" s="231">
        <f t="shared" si="218"/>
        <v>0</v>
      </c>
      <c r="I450" s="219">
        <f t="shared" ref="I450:I457" si="219">H450/F450*100</f>
        <v>0</v>
      </c>
      <c r="J450" s="231">
        <f t="shared" si="218"/>
        <v>0</v>
      </c>
      <c r="K450" s="219" t="s">
        <v>120</v>
      </c>
    </row>
    <row r="451" spans="1:11" ht="12.75" customHeight="1" x14ac:dyDescent="0.2">
      <c r="A451" s="137">
        <v>3</v>
      </c>
      <c r="B451" s="129" t="s">
        <v>37</v>
      </c>
      <c r="C451" s="242">
        <f>C452+C455</f>
        <v>2262158.17</v>
      </c>
      <c r="D451" s="231">
        <f>D452+D455</f>
        <v>531190</v>
      </c>
      <c r="E451" s="219">
        <f>D451/C451*100</f>
        <v>23.481558762975446</v>
      </c>
      <c r="F451" s="231">
        <f>F452+F455</f>
        <v>790000</v>
      </c>
      <c r="G451" s="219">
        <f>F451/D451*100</f>
        <v>148.72267926730549</v>
      </c>
      <c r="H451" s="231">
        <f>H452+H455</f>
        <v>0</v>
      </c>
      <c r="I451" s="219">
        <f t="shared" si="219"/>
        <v>0</v>
      </c>
      <c r="J451" s="231">
        <f>J452+J455</f>
        <v>0</v>
      </c>
      <c r="K451" s="219" t="s">
        <v>120</v>
      </c>
    </row>
    <row r="452" spans="1:11" ht="12.75" customHeight="1" x14ac:dyDescent="0.2">
      <c r="A452" s="128">
        <v>35</v>
      </c>
      <c r="B452" s="130" t="s">
        <v>16</v>
      </c>
      <c r="C452" s="242">
        <f t="shared" ref="C452:C453" si="220">C453</f>
        <v>0</v>
      </c>
      <c r="D452" s="231">
        <f>D453</f>
        <v>1190</v>
      </c>
      <c r="E452" s="219" t="s">
        <v>120</v>
      </c>
      <c r="F452" s="231">
        <f>F453</f>
        <v>1190</v>
      </c>
      <c r="G452" s="219">
        <f t="shared" ref="G452:G454" si="221">F452/D452*100</f>
        <v>100</v>
      </c>
      <c r="H452" s="231">
        <f>H453</f>
        <v>0</v>
      </c>
      <c r="I452" s="219">
        <f t="shared" si="219"/>
        <v>0</v>
      </c>
      <c r="J452" s="231">
        <f>J453</f>
        <v>0</v>
      </c>
      <c r="K452" s="219" t="s">
        <v>120</v>
      </c>
    </row>
    <row r="453" spans="1:11" ht="12.75" customHeight="1" x14ac:dyDescent="0.2">
      <c r="A453" s="132">
        <v>352</v>
      </c>
      <c r="B453" s="200" t="s">
        <v>169</v>
      </c>
      <c r="C453" s="242">
        <f t="shared" si="220"/>
        <v>0</v>
      </c>
      <c r="D453" s="231">
        <f>D454</f>
        <v>1190</v>
      </c>
      <c r="E453" s="219" t="s">
        <v>120</v>
      </c>
      <c r="F453" s="231">
        <f>F454</f>
        <v>1190</v>
      </c>
      <c r="G453" s="219">
        <f t="shared" si="221"/>
        <v>100</v>
      </c>
      <c r="H453" s="231">
        <f>H454</f>
        <v>0</v>
      </c>
      <c r="I453" s="219">
        <f t="shared" si="219"/>
        <v>0</v>
      </c>
      <c r="J453" s="231">
        <f>J454</f>
        <v>0</v>
      </c>
      <c r="K453" s="219" t="s">
        <v>120</v>
      </c>
    </row>
    <row r="454" spans="1:11" ht="12.75" customHeight="1" x14ac:dyDescent="0.2">
      <c r="A454" s="131">
        <v>3522</v>
      </c>
      <c r="B454" s="133" t="s">
        <v>170</v>
      </c>
      <c r="C454" s="243">
        <v>0</v>
      </c>
      <c r="D454" s="220">
        <v>1190</v>
      </c>
      <c r="E454" s="221" t="s">
        <v>120</v>
      </c>
      <c r="F454" s="220">
        <v>1190</v>
      </c>
      <c r="G454" s="221">
        <f t="shared" si="221"/>
        <v>100</v>
      </c>
      <c r="H454" s="220">
        <v>0</v>
      </c>
      <c r="I454" s="221">
        <f t="shared" si="219"/>
        <v>0</v>
      </c>
      <c r="J454" s="220">
        <v>0</v>
      </c>
      <c r="K454" s="221" t="s">
        <v>120</v>
      </c>
    </row>
    <row r="455" spans="1:11" ht="12.75" customHeight="1" x14ac:dyDescent="0.2">
      <c r="A455" s="128">
        <v>38</v>
      </c>
      <c r="B455" s="130" t="s">
        <v>57</v>
      </c>
      <c r="C455" s="242">
        <f t="shared" ref="C455:J456" si="222">C456</f>
        <v>2262158.17</v>
      </c>
      <c r="D455" s="231">
        <f t="shared" si="222"/>
        <v>530000</v>
      </c>
      <c r="E455" s="219">
        <f>D455/C455*100</f>
        <v>23.428954130117262</v>
      </c>
      <c r="F455" s="231">
        <f t="shared" si="222"/>
        <v>788810</v>
      </c>
      <c r="G455" s="219">
        <f>F455/D455*100</f>
        <v>148.83207547169812</v>
      </c>
      <c r="H455" s="231">
        <f t="shared" si="222"/>
        <v>0</v>
      </c>
      <c r="I455" s="219">
        <f t="shared" si="219"/>
        <v>0</v>
      </c>
      <c r="J455" s="231">
        <f t="shared" si="222"/>
        <v>0</v>
      </c>
      <c r="K455" s="219" t="s">
        <v>120</v>
      </c>
    </row>
    <row r="456" spans="1:11" ht="12.75" customHeight="1" x14ac:dyDescent="0.2">
      <c r="A456" s="128">
        <v>382</v>
      </c>
      <c r="B456" s="130" t="s">
        <v>76</v>
      </c>
      <c r="C456" s="242">
        <f t="shared" si="222"/>
        <v>2262158.17</v>
      </c>
      <c r="D456" s="231">
        <f t="shared" si="222"/>
        <v>530000</v>
      </c>
      <c r="E456" s="219">
        <f>D456/C456*100</f>
        <v>23.428954130117262</v>
      </c>
      <c r="F456" s="231">
        <f t="shared" si="222"/>
        <v>788810</v>
      </c>
      <c r="G456" s="219">
        <f>F456/D456*100</f>
        <v>148.83207547169812</v>
      </c>
      <c r="H456" s="231">
        <f t="shared" si="222"/>
        <v>0</v>
      </c>
      <c r="I456" s="219">
        <f t="shared" si="219"/>
        <v>0</v>
      </c>
      <c r="J456" s="231">
        <f t="shared" si="222"/>
        <v>0</v>
      </c>
      <c r="K456" s="219" t="s">
        <v>120</v>
      </c>
    </row>
    <row r="457" spans="1:11" ht="12.75" customHeight="1" x14ac:dyDescent="0.2">
      <c r="A457" s="131">
        <v>3822</v>
      </c>
      <c r="B457" s="134" t="s">
        <v>75</v>
      </c>
      <c r="C457" s="243">
        <v>2262158.17</v>
      </c>
      <c r="D457" s="220">
        <v>530000</v>
      </c>
      <c r="E457" s="221">
        <f>D457/C457*100</f>
        <v>23.428954130117262</v>
      </c>
      <c r="F457" s="220">
        <v>788810</v>
      </c>
      <c r="G457" s="221">
        <f>F457/D457*100</f>
        <v>148.83207547169812</v>
      </c>
      <c r="H457" s="220">
        <v>0</v>
      </c>
      <c r="I457" s="221">
        <f t="shared" si="219"/>
        <v>0</v>
      </c>
      <c r="J457" s="220">
        <v>0</v>
      </c>
      <c r="K457" s="221" t="s">
        <v>120</v>
      </c>
    </row>
    <row r="458" spans="1:11" ht="12.75" customHeight="1" x14ac:dyDescent="0.2">
      <c r="A458" s="131"/>
      <c r="B458" s="134"/>
      <c r="C458" s="243"/>
      <c r="D458" s="243"/>
      <c r="E458" s="221"/>
      <c r="F458" s="220"/>
      <c r="G458" s="221"/>
      <c r="H458" s="220"/>
      <c r="I458" s="221"/>
      <c r="J458" s="220"/>
      <c r="K458" s="221"/>
    </row>
    <row r="459" spans="1:11" ht="12.75" customHeight="1" x14ac:dyDescent="0.2">
      <c r="A459" s="137" t="s">
        <v>232</v>
      </c>
      <c r="B459" s="127" t="s">
        <v>233</v>
      </c>
      <c r="C459" s="242">
        <f>C460+C471</f>
        <v>79715558.429999992</v>
      </c>
      <c r="D459" s="231">
        <f>D460+D471</f>
        <v>79633685</v>
      </c>
      <c r="E459" s="219">
        <f t="shared" ref="E459:E460" si="223">D459/C459*100</f>
        <v>99.897293035873432</v>
      </c>
      <c r="F459" s="231">
        <f>F460+F471</f>
        <v>80000000</v>
      </c>
      <c r="G459" s="219">
        <f t="shared" ref="G459:G466" si="224">F459/D459*100</f>
        <v>100.46000006153176</v>
      </c>
      <c r="H459" s="231">
        <f>H460+H471</f>
        <v>0</v>
      </c>
      <c r="I459" s="219">
        <f>H459/F459*100</f>
        <v>0</v>
      </c>
      <c r="J459" s="231">
        <f>J460+J471</f>
        <v>0</v>
      </c>
      <c r="K459" s="219" t="s">
        <v>120</v>
      </c>
    </row>
    <row r="460" spans="1:11" ht="12.75" customHeight="1" x14ac:dyDescent="0.2">
      <c r="A460" s="137">
        <v>3</v>
      </c>
      <c r="B460" s="129" t="s">
        <v>37</v>
      </c>
      <c r="C460" s="242">
        <f>C461+C465+C468</f>
        <v>79633685.049999997</v>
      </c>
      <c r="D460" s="231">
        <f>D461+D465+D468</f>
        <v>79633685</v>
      </c>
      <c r="E460" s="219">
        <f t="shared" si="223"/>
        <v>99.999999937212507</v>
      </c>
      <c r="F460" s="231">
        <f>F461+F465+F468</f>
        <v>80000000</v>
      </c>
      <c r="G460" s="219">
        <f t="shared" si="224"/>
        <v>100.46000006153176</v>
      </c>
      <c r="H460" s="231">
        <f>H461+H465+H468</f>
        <v>0</v>
      </c>
      <c r="I460" s="219">
        <f>H460/F460*100</f>
        <v>0</v>
      </c>
      <c r="J460" s="231">
        <f>J461+J465+J468</f>
        <v>0</v>
      </c>
      <c r="K460" s="219" t="s">
        <v>120</v>
      </c>
    </row>
    <row r="461" spans="1:11" ht="12.75" customHeight="1" x14ac:dyDescent="0.2">
      <c r="A461" s="128">
        <v>35</v>
      </c>
      <c r="B461" s="130" t="s">
        <v>16</v>
      </c>
      <c r="C461" s="242">
        <f>C462</f>
        <v>0</v>
      </c>
      <c r="D461" s="231">
        <f>D462</f>
        <v>7683000</v>
      </c>
      <c r="E461" s="219" t="s">
        <v>120</v>
      </c>
      <c r="F461" s="231">
        <f>F462</f>
        <v>14848000</v>
      </c>
      <c r="G461" s="219">
        <f t="shared" si="224"/>
        <v>193.25784198880646</v>
      </c>
      <c r="H461" s="231">
        <f>H462</f>
        <v>0</v>
      </c>
      <c r="I461" s="219">
        <f>H461/F461*100</f>
        <v>0</v>
      </c>
      <c r="J461" s="231">
        <f>J462</f>
        <v>0</v>
      </c>
      <c r="K461" s="219" t="s">
        <v>120</v>
      </c>
    </row>
    <row r="462" spans="1:11" ht="12.75" customHeight="1" x14ac:dyDescent="0.2">
      <c r="A462" s="132">
        <v>352</v>
      </c>
      <c r="B462" s="200" t="s">
        <v>169</v>
      </c>
      <c r="C462" s="242">
        <f>C463+C464</f>
        <v>0</v>
      </c>
      <c r="D462" s="231">
        <f>D463+D464</f>
        <v>7683000</v>
      </c>
      <c r="E462" s="219" t="s">
        <v>120</v>
      </c>
      <c r="F462" s="231">
        <f>F463+F464</f>
        <v>14848000</v>
      </c>
      <c r="G462" s="219">
        <f t="shared" si="224"/>
        <v>193.25784198880646</v>
      </c>
      <c r="H462" s="231">
        <f>H463+H464</f>
        <v>0</v>
      </c>
      <c r="I462" s="219">
        <f t="shared" ref="I462:I464" si="225">H462/F462*100</f>
        <v>0</v>
      </c>
      <c r="J462" s="231">
        <f>J463+J464</f>
        <v>0</v>
      </c>
      <c r="K462" s="219" t="s">
        <v>120</v>
      </c>
    </row>
    <row r="463" spans="1:11" ht="12.75" customHeight="1" x14ac:dyDescent="0.2">
      <c r="A463" s="131">
        <v>3522</v>
      </c>
      <c r="B463" s="133" t="s">
        <v>170</v>
      </c>
      <c r="C463" s="243">
        <v>0</v>
      </c>
      <c r="D463" s="220">
        <v>6395000</v>
      </c>
      <c r="E463" s="221" t="s">
        <v>120</v>
      </c>
      <c r="F463" s="220">
        <v>12752000</v>
      </c>
      <c r="G463" s="221">
        <f t="shared" si="224"/>
        <v>199.40578577013292</v>
      </c>
      <c r="H463" s="220">
        <v>0</v>
      </c>
      <c r="I463" s="221">
        <f t="shared" si="225"/>
        <v>0</v>
      </c>
      <c r="J463" s="220">
        <v>0</v>
      </c>
      <c r="K463" s="221" t="s">
        <v>120</v>
      </c>
    </row>
    <row r="464" spans="1:11" ht="12.75" customHeight="1" x14ac:dyDescent="0.2">
      <c r="A464" s="131">
        <v>3523</v>
      </c>
      <c r="B464" s="134" t="s">
        <v>138</v>
      </c>
      <c r="C464" s="221">
        <v>0</v>
      </c>
      <c r="D464" s="216">
        <v>1288000</v>
      </c>
      <c r="E464" s="221" t="s">
        <v>120</v>
      </c>
      <c r="F464" s="216">
        <v>2096000</v>
      </c>
      <c r="G464" s="221">
        <f t="shared" si="224"/>
        <v>162.73291925465838</v>
      </c>
      <c r="H464" s="216">
        <v>0</v>
      </c>
      <c r="I464" s="221">
        <f t="shared" si="225"/>
        <v>0</v>
      </c>
      <c r="J464" s="216">
        <v>0</v>
      </c>
      <c r="K464" s="221" t="s">
        <v>120</v>
      </c>
    </row>
    <row r="465" spans="1:11" ht="12.75" customHeight="1" x14ac:dyDescent="0.2">
      <c r="A465" s="128">
        <v>36</v>
      </c>
      <c r="B465" s="127" t="s">
        <v>130</v>
      </c>
      <c r="C465" s="242">
        <f t="shared" ref="C465:J465" si="226">C466</f>
        <v>79633685.049999997</v>
      </c>
      <c r="D465" s="231">
        <f t="shared" si="226"/>
        <v>32900000</v>
      </c>
      <c r="E465" s="219">
        <f t="shared" ref="E465:E474" si="227">D465/C465*100</f>
        <v>41.314174999364795</v>
      </c>
      <c r="F465" s="231">
        <f t="shared" si="226"/>
        <v>0</v>
      </c>
      <c r="G465" s="219">
        <f t="shared" si="224"/>
        <v>0</v>
      </c>
      <c r="H465" s="231">
        <f t="shared" si="226"/>
        <v>0</v>
      </c>
      <c r="I465" s="219" t="s">
        <v>120</v>
      </c>
      <c r="J465" s="231">
        <f t="shared" si="226"/>
        <v>0</v>
      </c>
      <c r="K465" s="219" t="s">
        <v>120</v>
      </c>
    </row>
    <row r="466" spans="1:11" ht="12.75" customHeight="1" x14ac:dyDescent="0.2">
      <c r="A466" s="128">
        <v>363</v>
      </c>
      <c r="B466" s="135" t="s">
        <v>90</v>
      </c>
      <c r="C466" s="242">
        <f>C467</f>
        <v>79633685.049999997</v>
      </c>
      <c r="D466" s="231">
        <f>D467</f>
        <v>32900000</v>
      </c>
      <c r="E466" s="219">
        <f t="shared" si="227"/>
        <v>41.314174999364795</v>
      </c>
      <c r="F466" s="231">
        <f>F467</f>
        <v>0</v>
      </c>
      <c r="G466" s="219">
        <f t="shared" si="224"/>
        <v>0</v>
      </c>
      <c r="H466" s="231">
        <f>H467</f>
        <v>0</v>
      </c>
      <c r="I466" s="219" t="s">
        <v>120</v>
      </c>
      <c r="J466" s="231">
        <f>J467</f>
        <v>0</v>
      </c>
      <c r="K466" s="219" t="s">
        <v>120</v>
      </c>
    </row>
    <row r="467" spans="1:11" ht="12.75" customHeight="1" x14ac:dyDescent="0.2">
      <c r="A467" s="131">
        <v>3631</v>
      </c>
      <c r="B467" s="134" t="s">
        <v>108</v>
      </c>
      <c r="C467" s="243">
        <v>79633685.049999997</v>
      </c>
      <c r="D467" s="220">
        <v>32900000</v>
      </c>
      <c r="E467" s="221">
        <f t="shared" si="227"/>
        <v>41.314174999364795</v>
      </c>
      <c r="F467" s="220">
        <v>0</v>
      </c>
      <c r="G467" s="221" t="s">
        <v>120</v>
      </c>
      <c r="H467" s="220">
        <v>0</v>
      </c>
      <c r="I467" s="221" t="s">
        <v>120</v>
      </c>
      <c r="J467" s="220">
        <v>0</v>
      </c>
      <c r="K467" s="221" t="s">
        <v>120</v>
      </c>
    </row>
    <row r="468" spans="1:11" ht="12.75" customHeight="1" x14ac:dyDescent="0.2">
      <c r="A468" s="137">
        <v>38</v>
      </c>
      <c r="B468" s="138" t="s">
        <v>57</v>
      </c>
      <c r="C468" s="251">
        <f>C469</f>
        <v>0</v>
      </c>
      <c r="D468" s="217">
        <f t="shared" ref="D468:J469" si="228">D469</f>
        <v>39050685</v>
      </c>
      <c r="E468" s="221" t="s">
        <v>120</v>
      </c>
      <c r="F468" s="217">
        <f t="shared" si="228"/>
        <v>65152000</v>
      </c>
      <c r="G468" s="219">
        <f t="shared" ref="G468:G470" si="229">F468/D468*100</f>
        <v>166.8395829676227</v>
      </c>
      <c r="H468" s="217">
        <f t="shared" si="228"/>
        <v>0</v>
      </c>
      <c r="I468" s="219">
        <f t="shared" ref="I468:I470" si="230">H468/F468*100</f>
        <v>0</v>
      </c>
      <c r="J468" s="217">
        <f t="shared" si="228"/>
        <v>0</v>
      </c>
      <c r="K468" s="219" t="s">
        <v>120</v>
      </c>
    </row>
    <row r="469" spans="1:11" ht="12.75" customHeight="1" x14ac:dyDescent="0.2">
      <c r="A469" s="137">
        <v>381</v>
      </c>
      <c r="B469" s="135" t="s">
        <v>36</v>
      </c>
      <c r="C469" s="251">
        <f>C470</f>
        <v>0</v>
      </c>
      <c r="D469" s="217">
        <f t="shared" si="228"/>
        <v>39050685</v>
      </c>
      <c r="E469" s="221" t="s">
        <v>120</v>
      </c>
      <c r="F469" s="217">
        <f t="shared" si="228"/>
        <v>65152000</v>
      </c>
      <c r="G469" s="219">
        <f t="shared" si="229"/>
        <v>166.8395829676227</v>
      </c>
      <c r="H469" s="217">
        <f t="shared" si="228"/>
        <v>0</v>
      </c>
      <c r="I469" s="219">
        <f t="shared" si="230"/>
        <v>0</v>
      </c>
      <c r="J469" s="217">
        <f t="shared" si="228"/>
        <v>0</v>
      </c>
      <c r="K469" s="219" t="s">
        <v>120</v>
      </c>
    </row>
    <row r="470" spans="1:11" ht="12.75" customHeight="1" x14ac:dyDescent="0.2">
      <c r="A470" s="131">
        <v>3811</v>
      </c>
      <c r="B470" s="145" t="s">
        <v>19</v>
      </c>
      <c r="C470" s="250">
        <v>0</v>
      </c>
      <c r="D470" s="214">
        <v>39050685</v>
      </c>
      <c r="E470" s="221" t="s">
        <v>120</v>
      </c>
      <c r="F470" s="214">
        <v>65152000</v>
      </c>
      <c r="G470" s="221">
        <f t="shared" si="229"/>
        <v>166.8395829676227</v>
      </c>
      <c r="H470" s="214">
        <v>0</v>
      </c>
      <c r="I470" s="221">
        <f t="shared" si="230"/>
        <v>0</v>
      </c>
      <c r="J470" s="214">
        <v>0</v>
      </c>
      <c r="K470" s="221" t="s">
        <v>120</v>
      </c>
    </row>
    <row r="471" spans="1:11" ht="12.75" customHeight="1" x14ac:dyDescent="0.2">
      <c r="A471" s="137">
        <v>4</v>
      </c>
      <c r="B471" s="125" t="s">
        <v>58</v>
      </c>
      <c r="C471" s="252">
        <f t="shared" ref="C471:C472" si="231">C472</f>
        <v>81873.38</v>
      </c>
      <c r="D471" s="223">
        <f>D472</f>
        <v>0</v>
      </c>
      <c r="E471" s="219">
        <f t="shared" si="227"/>
        <v>0</v>
      </c>
      <c r="F471" s="223">
        <f>F472</f>
        <v>0</v>
      </c>
      <c r="G471" s="219" t="s">
        <v>120</v>
      </c>
      <c r="H471" s="223">
        <f>H472</f>
        <v>0</v>
      </c>
      <c r="I471" s="219" t="s">
        <v>120</v>
      </c>
      <c r="J471" s="223">
        <f>J472</f>
        <v>0</v>
      </c>
      <c r="K471" s="219" t="s">
        <v>120</v>
      </c>
    </row>
    <row r="472" spans="1:11" ht="12.75" customHeight="1" x14ac:dyDescent="0.2">
      <c r="A472" s="137">
        <v>42</v>
      </c>
      <c r="B472" s="102" t="s">
        <v>20</v>
      </c>
      <c r="C472" s="252">
        <f t="shared" si="231"/>
        <v>81873.38</v>
      </c>
      <c r="D472" s="223">
        <f>D473</f>
        <v>0</v>
      </c>
      <c r="E472" s="219">
        <f t="shared" si="227"/>
        <v>0</v>
      </c>
      <c r="F472" s="223">
        <f>F473</f>
        <v>0</v>
      </c>
      <c r="G472" s="219" t="s">
        <v>120</v>
      </c>
      <c r="H472" s="223">
        <f>H473</f>
        <v>0</v>
      </c>
      <c r="I472" s="219" t="s">
        <v>120</v>
      </c>
      <c r="J472" s="223">
        <f>J473</f>
        <v>0</v>
      </c>
      <c r="K472" s="219" t="s">
        <v>120</v>
      </c>
    </row>
    <row r="473" spans="1:11" ht="12.75" customHeight="1" x14ac:dyDescent="0.2">
      <c r="A473" s="137">
        <v>422</v>
      </c>
      <c r="B473" s="103" t="s">
        <v>25</v>
      </c>
      <c r="C473" s="252">
        <f>SUM(C474)</f>
        <v>81873.38</v>
      </c>
      <c r="D473" s="223">
        <f>SUM(D474)</f>
        <v>0</v>
      </c>
      <c r="E473" s="219">
        <f t="shared" si="227"/>
        <v>0</v>
      </c>
      <c r="F473" s="223">
        <f>SUM(F474)</f>
        <v>0</v>
      </c>
      <c r="G473" s="219" t="s">
        <v>120</v>
      </c>
      <c r="H473" s="223">
        <f>SUM(H474)</f>
        <v>0</v>
      </c>
      <c r="I473" s="219" t="s">
        <v>120</v>
      </c>
      <c r="J473" s="223">
        <f>SUM(J474)</f>
        <v>0</v>
      </c>
      <c r="K473" s="219" t="s">
        <v>120</v>
      </c>
    </row>
    <row r="474" spans="1:11" ht="12.75" customHeight="1" x14ac:dyDescent="0.2">
      <c r="A474" s="131">
        <v>4227</v>
      </c>
      <c r="B474" s="79" t="s">
        <v>103</v>
      </c>
      <c r="C474" s="230">
        <v>81873.38</v>
      </c>
      <c r="D474" s="4">
        <v>0</v>
      </c>
      <c r="E474" s="221">
        <f t="shared" si="227"/>
        <v>0</v>
      </c>
      <c r="F474" s="4">
        <v>0</v>
      </c>
      <c r="G474" s="221" t="s">
        <v>120</v>
      </c>
      <c r="H474" s="4">
        <v>0</v>
      </c>
      <c r="I474" s="221" t="s">
        <v>120</v>
      </c>
      <c r="J474" s="4">
        <v>0</v>
      </c>
      <c r="K474" s="221" t="s">
        <v>120</v>
      </c>
    </row>
    <row r="475" spans="1:11" ht="12.75" customHeight="1" x14ac:dyDescent="0.2">
      <c r="A475" s="131"/>
      <c r="B475" s="134"/>
      <c r="C475" s="243"/>
      <c r="D475" s="243"/>
      <c r="E475" s="219"/>
      <c r="F475" s="220"/>
      <c r="G475" s="219"/>
      <c r="H475" s="220"/>
      <c r="I475" s="219"/>
      <c r="J475" s="220"/>
      <c r="K475" s="219"/>
    </row>
    <row r="476" spans="1:11" ht="12.75" customHeight="1" x14ac:dyDescent="0.2">
      <c r="A476" s="207" t="s">
        <v>246</v>
      </c>
      <c r="B476" s="208" t="s">
        <v>247</v>
      </c>
      <c r="C476" s="248">
        <f>C477</f>
        <v>0</v>
      </c>
      <c r="D476" s="229">
        <f>D477</f>
        <v>0</v>
      </c>
      <c r="E476" s="96" t="s">
        <v>120</v>
      </c>
      <c r="F476" s="229">
        <f>F477</f>
        <v>56500000</v>
      </c>
      <c r="G476" s="96" t="s">
        <v>120</v>
      </c>
      <c r="H476" s="229">
        <f>H477</f>
        <v>83000000</v>
      </c>
      <c r="I476" s="96">
        <f>H476/F476*100</f>
        <v>146.90265486725664</v>
      </c>
      <c r="J476" s="229">
        <f>J477</f>
        <v>98800000</v>
      </c>
      <c r="K476" s="96">
        <f>J476/H476*100</f>
        <v>119.03614457831327</v>
      </c>
    </row>
    <row r="477" spans="1:11" ht="12.75" customHeight="1" x14ac:dyDescent="0.2">
      <c r="A477" s="128">
        <v>3</v>
      </c>
      <c r="B477" s="129" t="s">
        <v>37</v>
      </c>
      <c r="C477" s="242">
        <f>C478+C484</f>
        <v>0</v>
      </c>
      <c r="D477" s="231">
        <f>D478+D484</f>
        <v>0</v>
      </c>
      <c r="E477" s="219" t="s">
        <v>120</v>
      </c>
      <c r="F477" s="231">
        <f>F478+F484</f>
        <v>56500000</v>
      </c>
      <c r="G477" s="219" t="s">
        <v>120</v>
      </c>
      <c r="H477" s="231">
        <f>H478+H484</f>
        <v>83000000</v>
      </c>
      <c r="I477" s="219">
        <f>H477/F477*100</f>
        <v>146.90265486725664</v>
      </c>
      <c r="J477" s="231">
        <f>J478+J484</f>
        <v>98800000</v>
      </c>
      <c r="K477" s="219">
        <f>J477/H477*100</f>
        <v>119.03614457831327</v>
      </c>
    </row>
    <row r="478" spans="1:11" ht="12.75" customHeight="1" x14ac:dyDescent="0.2">
      <c r="A478" s="128">
        <v>35</v>
      </c>
      <c r="B478" s="130" t="s">
        <v>16</v>
      </c>
      <c r="C478" s="242">
        <f>C479+C481</f>
        <v>0</v>
      </c>
      <c r="D478" s="231">
        <f>D479+D481</f>
        <v>0</v>
      </c>
      <c r="E478" s="219" t="s">
        <v>120</v>
      </c>
      <c r="F478" s="231">
        <f>F479+F481</f>
        <v>50000000</v>
      </c>
      <c r="G478" s="219" t="s">
        <v>120</v>
      </c>
      <c r="H478" s="231">
        <f>H479+H481</f>
        <v>60000000</v>
      </c>
      <c r="I478" s="219">
        <f>H478/F478*100</f>
        <v>120</v>
      </c>
      <c r="J478" s="231">
        <f>J479+J481</f>
        <v>69800000</v>
      </c>
      <c r="K478" s="219">
        <f>J478/H478*100</f>
        <v>116.33333333333333</v>
      </c>
    </row>
    <row r="479" spans="1:11" ht="12.75" customHeight="1" x14ac:dyDescent="0.2">
      <c r="A479" s="128">
        <v>351</v>
      </c>
      <c r="B479" s="130" t="s">
        <v>0</v>
      </c>
      <c r="C479" s="219">
        <f>C480</f>
        <v>0</v>
      </c>
      <c r="D479" s="218">
        <f>D480</f>
        <v>0</v>
      </c>
      <c r="E479" s="219" t="s">
        <v>120</v>
      </c>
      <c r="F479" s="218">
        <f>F480</f>
        <v>900000</v>
      </c>
      <c r="G479" s="219" t="s">
        <v>120</v>
      </c>
      <c r="H479" s="218">
        <f>H480</f>
        <v>1000000</v>
      </c>
      <c r="I479" s="219">
        <f t="shared" ref="I479:I480" si="232">H479/F479*100</f>
        <v>111.11111111111111</v>
      </c>
      <c r="J479" s="218">
        <f>J480</f>
        <v>1280000</v>
      </c>
      <c r="K479" s="219">
        <f t="shared" ref="K479:K480" si="233">J479/H479*100</f>
        <v>128</v>
      </c>
    </row>
    <row r="480" spans="1:11" ht="12.75" customHeight="1" x14ac:dyDescent="0.2">
      <c r="A480" s="131">
        <v>3512</v>
      </c>
      <c r="B480" s="133" t="s">
        <v>0</v>
      </c>
      <c r="C480" s="221">
        <v>0</v>
      </c>
      <c r="D480" s="216">
        <v>0</v>
      </c>
      <c r="E480" s="221" t="s">
        <v>120</v>
      </c>
      <c r="F480" s="216">
        <v>900000</v>
      </c>
      <c r="G480" s="221" t="s">
        <v>120</v>
      </c>
      <c r="H480" s="216">
        <v>1000000</v>
      </c>
      <c r="I480" s="221">
        <f t="shared" si="232"/>
        <v>111.11111111111111</v>
      </c>
      <c r="J480" s="216">
        <v>1280000</v>
      </c>
      <c r="K480" s="221">
        <f t="shared" si="233"/>
        <v>128</v>
      </c>
    </row>
    <row r="481" spans="1:14" ht="12.75" customHeight="1" x14ac:dyDescent="0.2">
      <c r="A481" s="132">
        <v>352</v>
      </c>
      <c r="B481" s="200" t="s">
        <v>169</v>
      </c>
      <c r="C481" s="219">
        <f>C482+C483</f>
        <v>0</v>
      </c>
      <c r="D481" s="218">
        <f>D482+D483</f>
        <v>0</v>
      </c>
      <c r="E481" s="219" t="s">
        <v>120</v>
      </c>
      <c r="F481" s="218">
        <f>F482+F483</f>
        <v>49100000</v>
      </c>
      <c r="G481" s="219" t="s">
        <v>120</v>
      </c>
      <c r="H481" s="218">
        <f>H482+H483</f>
        <v>59000000</v>
      </c>
      <c r="I481" s="219">
        <f t="shared" ref="I481:I486" si="234">H481/F481*100</f>
        <v>120.16293279022403</v>
      </c>
      <c r="J481" s="218">
        <f>J482+J483</f>
        <v>68520000</v>
      </c>
      <c r="K481" s="219">
        <f t="shared" ref="K481:K486" si="235">J481/H481*100</f>
        <v>116.13559322033898</v>
      </c>
    </row>
    <row r="482" spans="1:14" ht="12.75" customHeight="1" x14ac:dyDescent="0.2">
      <c r="A482" s="131">
        <v>3522</v>
      </c>
      <c r="B482" s="133" t="s">
        <v>170</v>
      </c>
      <c r="C482" s="221">
        <v>0</v>
      </c>
      <c r="D482" s="216">
        <v>0</v>
      </c>
      <c r="E482" s="221" t="s">
        <v>120</v>
      </c>
      <c r="F482" s="216">
        <v>48200000</v>
      </c>
      <c r="G482" s="221" t="s">
        <v>120</v>
      </c>
      <c r="H482" s="216">
        <v>58000000</v>
      </c>
      <c r="I482" s="221">
        <f t="shared" si="234"/>
        <v>120.33195020746888</v>
      </c>
      <c r="J482" s="216">
        <v>67240000</v>
      </c>
      <c r="K482" s="221">
        <f t="shared" si="235"/>
        <v>115.93103448275861</v>
      </c>
    </row>
    <row r="483" spans="1:14" ht="12.75" customHeight="1" x14ac:dyDescent="0.2">
      <c r="A483" s="131">
        <v>3523</v>
      </c>
      <c r="B483" s="134" t="s">
        <v>138</v>
      </c>
      <c r="C483" s="221">
        <v>0</v>
      </c>
      <c r="D483" s="216">
        <v>0</v>
      </c>
      <c r="E483" s="221" t="s">
        <v>120</v>
      </c>
      <c r="F483" s="216">
        <v>900000</v>
      </c>
      <c r="G483" s="221" t="s">
        <v>120</v>
      </c>
      <c r="H483" s="216">
        <v>1000000</v>
      </c>
      <c r="I483" s="221">
        <f t="shared" si="234"/>
        <v>111.11111111111111</v>
      </c>
      <c r="J483" s="216">
        <v>1280000</v>
      </c>
      <c r="K483" s="221">
        <f t="shared" si="235"/>
        <v>128</v>
      </c>
    </row>
    <row r="484" spans="1:14" ht="12.75" customHeight="1" x14ac:dyDescent="0.2">
      <c r="A484" s="128">
        <v>38</v>
      </c>
      <c r="B484" s="130" t="s">
        <v>57</v>
      </c>
      <c r="C484" s="219">
        <f>C485</f>
        <v>0</v>
      </c>
      <c r="D484" s="218">
        <f t="shared" ref="D484:J485" si="236">D485</f>
        <v>0</v>
      </c>
      <c r="E484" s="219" t="s">
        <v>120</v>
      </c>
      <c r="F484" s="218">
        <f t="shared" si="236"/>
        <v>6500000</v>
      </c>
      <c r="G484" s="219" t="s">
        <v>120</v>
      </c>
      <c r="H484" s="218">
        <f t="shared" si="236"/>
        <v>23000000</v>
      </c>
      <c r="I484" s="219">
        <f t="shared" si="234"/>
        <v>353.84615384615381</v>
      </c>
      <c r="J484" s="218">
        <f t="shared" si="236"/>
        <v>29000000</v>
      </c>
      <c r="K484" s="219">
        <f t="shared" si="235"/>
        <v>126.08695652173914</v>
      </c>
    </row>
    <row r="485" spans="1:14" ht="12.75" customHeight="1" x14ac:dyDescent="0.2">
      <c r="A485" s="126">
        <v>386</v>
      </c>
      <c r="B485" s="201" t="s">
        <v>174</v>
      </c>
      <c r="C485" s="244">
        <f>C486</f>
        <v>0</v>
      </c>
      <c r="D485" s="149">
        <f t="shared" si="236"/>
        <v>0</v>
      </c>
      <c r="E485" s="151" t="s">
        <v>120</v>
      </c>
      <c r="F485" s="149">
        <f t="shared" si="236"/>
        <v>6500000</v>
      </c>
      <c r="G485" s="219" t="s">
        <v>120</v>
      </c>
      <c r="H485" s="149">
        <f t="shared" si="236"/>
        <v>23000000</v>
      </c>
      <c r="I485" s="219">
        <f t="shared" si="234"/>
        <v>353.84615384615381</v>
      </c>
      <c r="J485" s="149">
        <f t="shared" si="236"/>
        <v>29000000</v>
      </c>
      <c r="K485" s="219">
        <f t="shared" si="235"/>
        <v>126.08695652173914</v>
      </c>
      <c r="N485" s="235"/>
    </row>
    <row r="486" spans="1:14" ht="12.75" customHeight="1" x14ac:dyDescent="0.2">
      <c r="A486" s="192">
        <v>3861</v>
      </c>
      <c r="B486" s="193" t="s">
        <v>94</v>
      </c>
      <c r="C486" s="243">
        <v>0</v>
      </c>
      <c r="D486" s="220">
        <v>0</v>
      </c>
      <c r="E486" s="142" t="s">
        <v>120</v>
      </c>
      <c r="F486" s="220">
        <v>6500000</v>
      </c>
      <c r="G486" s="221" t="s">
        <v>120</v>
      </c>
      <c r="H486" s="220">
        <v>23000000</v>
      </c>
      <c r="I486" s="221">
        <f t="shared" si="234"/>
        <v>353.84615384615381</v>
      </c>
      <c r="J486" s="220">
        <v>29000000</v>
      </c>
      <c r="K486" s="221">
        <f t="shared" si="235"/>
        <v>126.08695652173914</v>
      </c>
    </row>
    <row r="487" spans="1:14" ht="12.75" customHeight="1" x14ac:dyDescent="0.2">
      <c r="A487" s="136"/>
      <c r="B487" s="134"/>
      <c r="C487" s="243"/>
      <c r="D487" s="243"/>
      <c r="E487" s="221"/>
      <c r="F487" s="220"/>
      <c r="G487" s="221"/>
      <c r="H487" s="220"/>
      <c r="I487" s="221"/>
      <c r="J487" s="220"/>
      <c r="K487" s="221"/>
    </row>
    <row r="488" spans="1:14" ht="25.5" customHeight="1" x14ac:dyDescent="0.2">
      <c r="A488" s="137" t="s">
        <v>236</v>
      </c>
      <c r="B488" s="127" t="s">
        <v>237</v>
      </c>
      <c r="C488" s="242">
        <f t="shared" ref="C488:J490" si="237">C489</f>
        <v>907158.29</v>
      </c>
      <c r="D488" s="231">
        <f t="shared" si="237"/>
        <v>1393590</v>
      </c>
      <c r="E488" s="219">
        <f>D488/C488*100</f>
        <v>153.62148098762344</v>
      </c>
      <c r="F488" s="231">
        <f t="shared" si="237"/>
        <v>4000000</v>
      </c>
      <c r="G488" s="219">
        <f t="shared" ref="G488:G492" si="238">F488/D488*100</f>
        <v>287.02846604812032</v>
      </c>
      <c r="H488" s="231">
        <f t="shared" si="237"/>
        <v>3800000</v>
      </c>
      <c r="I488" s="219">
        <f>H488/F488*100</f>
        <v>95</v>
      </c>
      <c r="J488" s="231">
        <f t="shared" si="237"/>
        <v>1500000</v>
      </c>
      <c r="K488" s="219">
        <f t="shared" ref="K488:K492" si="239">J488/H488*100</f>
        <v>39.473684210526315</v>
      </c>
    </row>
    <row r="489" spans="1:14" ht="12.75" customHeight="1" x14ac:dyDescent="0.2">
      <c r="A489" s="137">
        <v>3</v>
      </c>
      <c r="B489" s="129" t="s">
        <v>37</v>
      </c>
      <c r="C489" s="242">
        <f>C490</f>
        <v>907158.29</v>
      </c>
      <c r="D489" s="231">
        <f>D490</f>
        <v>1393590</v>
      </c>
      <c r="E489" s="219">
        <f>D489/C489*100</f>
        <v>153.62148098762344</v>
      </c>
      <c r="F489" s="231">
        <f>F490</f>
        <v>4000000</v>
      </c>
      <c r="G489" s="219">
        <f t="shared" si="238"/>
        <v>287.02846604812032</v>
      </c>
      <c r="H489" s="231">
        <f>H490</f>
        <v>3800000</v>
      </c>
      <c r="I489" s="219">
        <f>H489/F489*100</f>
        <v>95</v>
      </c>
      <c r="J489" s="231">
        <f>J490</f>
        <v>1500000</v>
      </c>
      <c r="K489" s="219">
        <f t="shared" si="239"/>
        <v>39.473684210526315</v>
      </c>
    </row>
    <row r="490" spans="1:14" ht="12.75" customHeight="1" x14ac:dyDescent="0.2">
      <c r="A490" s="128">
        <v>36</v>
      </c>
      <c r="B490" s="127" t="s">
        <v>130</v>
      </c>
      <c r="C490" s="242">
        <f t="shared" si="237"/>
        <v>907158.29</v>
      </c>
      <c r="D490" s="231">
        <f t="shared" si="237"/>
        <v>1393590</v>
      </c>
      <c r="E490" s="219">
        <f>D490/C490*100</f>
        <v>153.62148098762344</v>
      </c>
      <c r="F490" s="231">
        <f t="shared" si="237"/>
        <v>4000000</v>
      </c>
      <c r="G490" s="219">
        <f t="shared" si="238"/>
        <v>287.02846604812032</v>
      </c>
      <c r="H490" s="231">
        <f t="shared" si="237"/>
        <v>3800000</v>
      </c>
      <c r="I490" s="219">
        <f>H490/F490*100</f>
        <v>95</v>
      </c>
      <c r="J490" s="231">
        <f t="shared" si="237"/>
        <v>1500000</v>
      </c>
      <c r="K490" s="219">
        <f t="shared" si="239"/>
        <v>39.473684210526315</v>
      </c>
    </row>
    <row r="491" spans="1:14" ht="12.75" customHeight="1" x14ac:dyDescent="0.2">
      <c r="A491" s="128">
        <v>363</v>
      </c>
      <c r="B491" s="135" t="s">
        <v>90</v>
      </c>
      <c r="C491" s="242">
        <f>C492</f>
        <v>907158.29</v>
      </c>
      <c r="D491" s="231">
        <f>D492</f>
        <v>1393590</v>
      </c>
      <c r="E491" s="219">
        <f>D491/C491*100</f>
        <v>153.62148098762344</v>
      </c>
      <c r="F491" s="231">
        <f>F492</f>
        <v>4000000</v>
      </c>
      <c r="G491" s="219">
        <f t="shared" si="238"/>
        <v>287.02846604812032</v>
      </c>
      <c r="H491" s="231">
        <f>H492</f>
        <v>3800000</v>
      </c>
      <c r="I491" s="219">
        <f>H491/F491*100</f>
        <v>95</v>
      </c>
      <c r="J491" s="231">
        <f>J492</f>
        <v>1500000</v>
      </c>
      <c r="K491" s="219">
        <f t="shared" si="239"/>
        <v>39.473684210526315</v>
      </c>
    </row>
    <row r="492" spans="1:14" ht="12.75" customHeight="1" x14ac:dyDescent="0.2">
      <c r="A492" s="136">
        <v>3632</v>
      </c>
      <c r="B492" s="134" t="s">
        <v>91</v>
      </c>
      <c r="C492" s="243">
        <v>907158.29</v>
      </c>
      <c r="D492" s="220">
        <v>1393590</v>
      </c>
      <c r="E492" s="221">
        <f>D492/C492*100</f>
        <v>153.62148098762344</v>
      </c>
      <c r="F492" s="220">
        <v>4000000</v>
      </c>
      <c r="G492" s="221">
        <f t="shared" si="238"/>
        <v>287.02846604812032</v>
      </c>
      <c r="H492" s="220">
        <v>3800000</v>
      </c>
      <c r="I492" s="221" t="s">
        <v>120</v>
      </c>
      <c r="J492" s="220">
        <v>1500000</v>
      </c>
      <c r="K492" s="221">
        <f t="shared" si="239"/>
        <v>39.473684210526315</v>
      </c>
    </row>
    <row r="493" spans="1:14" ht="12.75" customHeight="1" x14ac:dyDescent="0.2">
      <c r="A493" s="131"/>
      <c r="B493" s="134"/>
      <c r="C493" s="243"/>
      <c r="D493" s="243"/>
      <c r="E493" s="221"/>
      <c r="F493" s="220"/>
      <c r="G493" s="221"/>
      <c r="H493" s="220"/>
      <c r="I493" s="221"/>
      <c r="J493" s="220"/>
      <c r="K493" s="221"/>
    </row>
    <row r="494" spans="1:14" s="160" customFormat="1" ht="12.75" customHeight="1" x14ac:dyDescent="0.2">
      <c r="A494" s="137" t="s">
        <v>215</v>
      </c>
      <c r="B494" s="127" t="s">
        <v>131</v>
      </c>
      <c r="C494" s="242">
        <f t="shared" ref="C494:J494" si="240">C495</f>
        <v>120226.96</v>
      </c>
      <c r="D494" s="231">
        <f t="shared" si="240"/>
        <v>74042</v>
      </c>
      <c r="E494" s="219">
        <f>D494/C494*100</f>
        <v>61.585188546728617</v>
      </c>
      <c r="F494" s="231">
        <f t="shared" si="240"/>
        <v>300000</v>
      </c>
      <c r="G494" s="219">
        <f>F494/D494*100</f>
        <v>405.17544096593826</v>
      </c>
      <c r="H494" s="231">
        <f t="shared" si="240"/>
        <v>0</v>
      </c>
      <c r="I494" s="219">
        <f>H494/F494*100</f>
        <v>0</v>
      </c>
      <c r="J494" s="231">
        <f t="shared" si="240"/>
        <v>0</v>
      </c>
      <c r="K494" s="219" t="s">
        <v>120</v>
      </c>
    </row>
    <row r="495" spans="1:14" s="160" customFormat="1" ht="12" customHeight="1" x14ac:dyDescent="0.2">
      <c r="A495" s="137">
        <v>3</v>
      </c>
      <c r="B495" s="129" t="s">
        <v>37</v>
      </c>
      <c r="C495" s="242">
        <f>C496</f>
        <v>120226.96</v>
      </c>
      <c r="D495" s="231">
        <f>D496</f>
        <v>74042</v>
      </c>
      <c r="E495" s="219">
        <f>D495/C495*100</f>
        <v>61.585188546728617</v>
      </c>
      <c r="F495" s="231">
        <f>F496</f>
        <v>300000</v>
      </c>
      <c r="G495" s="219">
        <f>F495/D495*100</f>
        <v>405.17544096593826</v>
      </c>
      <c r="H495" s="231">
        <f>H496</f>
        <v>0</v>
      </c>
      <c r="I495" s="219">
        <f>H495/F495*100</f>
        <v>0</v>
      </c>
      <c r="J495" s="231">
        <f>J496</f>
        <v>0</v>
      </c>
      <c r="K495" s="219" t="s">
        <v>120</v>
      </c>
    </row>
    <row r="496" spans="1:14" s="160" customFormat="1" ht="12" customHeight="1" x14ac:dyDescent="0.2">
      <c r="A496" s="137">
        <v>32</v>
      </c>
      <c r="B496" s="130" t="s">
        <v>3</v>
      </c>
      <c r="C496" s="242">
        <f t="shared" ref="C496:J496" si="241">C497</f>
        <v>120226.96</v>
      </c>
      <c r="D496" s="231">
        <f t="shared" si="241"/>
        <v>74042</v>
      </c>
      <c r="E496" s="219">
        <f>D496/C496*100</f>
        <v>61.585188546728617</v>
      </c>
      <c r="F496" s="231">
        <f t="shared" si="241"/>
        <v>300000</v>
      </c>
      <c r="G496" s="219">
        <f>F496/D496*100</f>
        <v>405.17544096593826</v>
      </c>
      <c r="H496" s="231">
        <f t="shared" si="241"/>
        <v>0</v>
      </c>
      <c r="I496" s="219">
        <f>H496/F496*100</f>
        <v>0</v>
      </c>
      <c r="J496" s="231">
        <f t="shared" si="241"/>
        <v>0</v>
      </c>
      <c r="K496" s="219" t="s">
        <v>120</v>
      </c>
    </row>
    <row r="497" spans="1:11" s="160" customFormat="1" ht="12" customHeight="1" x14ac:dyDescent="0.2">
      <c r="A497" s="128">
        <v>323</v>
      </c>
      <c r="B497" s="129" t="s">
        <v>11</v>
      </c>
      <c r="C497" s="242">
        <f>C498</f>
        <v>120226.96</v>
      </c>
      <c r="D497" s="231">
        <f>D498</f>
        <v>74042</v>
      </c>
      <c r="E497" s="219">
        <f>D497/C497*100</f>
        <v>61.585188546728617</v>
      </c>
      <c r="F497" s="231">
        <f>F498</f>
        <v>300000</v>
      </c>
      <c r="G497" s="219">
        <f>F497/D497*100</f>
        <v>405.17544096593826</v>
      </c>
      <c r="H497" s="231">
        <f>H498</f>
        <v>0</v>
      </c>
      <c r="I497" s="219">
        <f>H497/F497*100</f>
        <v>0</v>
      </c>
      <c r="J497" s="231">
        <f>J498</f>
        <v>0</v>
      </c>
      <c r="K497" s="219" t="s">
        <v>120</v>
      </c>
    </row>
    <row r="498" spans="1:11" s="160" customFormat="1" ht="12" customHeight="1" x14ac:dyDescent="0.2">
      <c r="A498" s="131">
        <v>3237</v>
      </c>
      <c r="B498" s="144" t="s">
        <v>13</v>
      </c>
      <c r="C498" s="243">
        <v>120226.96</v>
      </c>
      <c r="D498" s="220">
        <v>74042</v>
      </c>
      <c r="E498" s="221">
        <f>D498/C498*100</f>
        <v>61.585188546728617</v>
      </c>
      <c r="F498" s="220">
        <v>300000</v>
      </c>
      <c r="G498" s="221">
        <f>F498/D498*100</f>
        <v>405.17544096593826</v>
      </c>
      <c r="H498" s="220">
        <v>0</v>
      </c>
      <c r="I498" s="221">
        <f>H498/F498*100</f>
        <v>0</v>
      </c>
      <c r="J498" s="220">
        <v>0</v>
      </c>
      <c r="K498" s="221" t="s">
        <v>120</v>
      </c>
    </row>
    <row r="499" spans="1:11" s="160" customFormat="1" ht="12" customHeight="1" x14ac:dyDescent="0.2">
      <c r="A499" s="131"/>
      <c r="B499" s="144"/>
      <c r="C499" s="243"/>
      <c r="D499" s="243"/>
      <c r="E499" s="221"/>
      <c r="F499" s="220"/>
      <c r="G499" s="221"/>
      <c r="H499" s="220"/>
      <c r="I499" s="221"/>
      <c r="J499" s="220"/>
      <c r="K499" s="221"/>
    </row>
    <row r="500" spans="1:11" s="160" customFormat="1" ht="37.5" customHeight="1" x14ac:dyDescent="0.2">
      <c r="A500" s="126" t="s">
        <v>216</v>
      </c>
      <c r="B500" s="199" t="s">
        <v>104</v>
      </c>
      <c r="C500" s="242">
        <f t="shared" ref="C500:J501" si="242">C501</f>
        <v>200134.27</v>
      </c>
      <c r="D500" s="231">
        <f t="shared" si="242"/>
        <v>543250</v>
      </c>
      <c r="E500" s="219">
        <f>D500/C500*100</f>
        <v>271.44276689844276</v>
      </c>
      <c r="F500" s="231">
        <f t="shared" si="242"/>
        <v>840000</v>
      </c>
      <c r="G500" s="219">
        <f>F500/D500*100</f>
        <v>154.62494247583984</v>
      </c>
      <c r="H500" s="231">
        <f t="shared" si="242"/>
        <v>840000</v>
      </c>
      <c r="I500" s="219">
        <f>H500/F500*100</f>
        <v>100</v>
      </c>
      <c r="J500" s="231">
        <f t="shared" si="242"/>
        <v>800000</v>
      </c>
      <c r="K500" s="219">
        <f>J500/H500*100</f>
        <v>95.238095238095227</v>
      </c>
    </row>
    <row r="501" spans="1:11" s="160" customFormat="1" ht="12.75" customHeight="1" x14ac:dyDescent="0.2">
      <c r="A501" s="137">
        <v>3</v>
      </c>
      <c r="B501" s="129" t="s">
        <v>37</v>
      </c>
      <c r="C501" s="242">
        <f t="shared" si="242"/>
        <v>200134.27</v>
      </c>
      <c r="D501" s="231">
        <f t="shared" si="242"/>
        <v>543250</v>
      </c>
      <c r="E501" s="219">
        <f>D501/C501*100</f>
        <v>271.44276689844276</v>
      </c>
      <c r="F501" s="231">
        <f t="shared" si="242"/>
        <v>840000</v>
      </c>
      <c r="G501" s="219">
        <f>F501/D501*100</f>
        <v>154.62494247583984</v>
      </c>
      <c r="H501" s="231">
        <f t="shared" si="242"/>
        <v>840000</v>
      </c>
      <c r="I501" s="219">
        <f>H501/F501*100</f>
        <v>100</v>
      </c>
      <c r="J501" s="231">
        <f t="shared" si="242"/>
        <v>800000</v>
      </c>
      <c r="K501" s="219">
        <f>J501/H501*100</f>
        <v>95.238095238095227</v>
      </c>
    </row>
    <row r="502" spans="1:11" s="160" customFormat="1" ht="12.75" customHeight="1" x14ac:dyDescent="0.2">
      <c r="A502" s="137">
        <v>32</v>
      </c>
      <c r="B502" s="130" t="s">
        <v>3</v>
      </c>
      <c r="C502" s="242">
        <f t="shared" ref="C502:J503" si="243">C503</f>
        <v>200134.27</v>
      </c>
      <c r="D502" s="231">
        <f t="shared" si="243"/>
        <v>543250</v>
      </c>
      <c r="E502" s="219">
        <f>D502/C502*100</f>
        <v>271.44276689844276</v>
      </c>
      <c r="F502" s="231">
        <f t="shared" si="243"/>
        <v>840000</v>
      </c>
      <c r="G502" s="219">
        <f>F502/D502*100</f>
        <v>154.62494247583984</v>
      </c>
      <c r="H502" s="231">
        <f t="shared" si="243"/>
        <v>840000</v>
      </c>
      <c r="I502" s="219">
        <f>H502/F502*100</f>
        <v>100</v>
      </c>
      <c r="J502" s="231">
        <f t="shared" si="243"/>
        <v>800000</v>
      </c>
      <c r="K502" s="219">
        <f>J502/H502*100</f>
        <v>95.238095238095227</v>
      </c>
    </row>
    <row r="503" spans="1:11" s="160" customFormat="1" ht="12.75" customHeight="1" x14ac:dyDescent="0.2">
      <c r="A503" s="128">
        <v>323</v>
      </c>
      <c r="B503" s="129" t="s">
        <v>11</v>
      </c>
      <c r="C503" s="242">
        <f t="shared" si="243"/>
        <v>200134.27</v>
      </c>
      <c r="D503" s="231">
        <f t="shared" si="243"/>
        <v>543250</v>
      </c>
      <c r="E503" s="219">
        <f>D503/C503*100</f>
        <v>271.44276689844276</v>
      </c>
      <c r="F503" s="231">
        <f t="shared" si="243"/>
        <v>840000</v>
      </c>
      <c r="G503" s="219">
        <f>F503/D503*100</f>
        <v>154.62494247583984</v>
      </c>
      <c r="H503" s="231">
        <f t="shared" si="243"/>
        <v>840000</v>
      </c>
      <c r="I503" s="219">
        <f>H503/F503*100</f>
        <v>100</v>
      </c>
      <c r="J503" s="231">
        <f t="shared" si="243"/>
        <v>800000</v>
      </c>
      <c r="K503" s="219">
        <f>J503/H503*100</f>
        <v>95.238095238095227</v>
      </c>
    </row>
    <row r="504" spans="1:11" ht="12.75" customHeight="1" x14ac:dyDescent="0.2">
      <c r="A504" s="131">
        <v>3233</v>
      </c>
      <c r="B504" s="133" t="s">
        <v>49</v>
      </c>
      <c r="C504" s="243">
        <v>200134.27</v>
      </c>
      <c r="D504" s="220">
        <v>543250</v>
      </c>
      <c r="E504" s="221">
        <f>D504/C504*100</f>
        <v>271.44276689844276</v>
      </c>
      <c r="F504" s="220">
        <v>840000</v>
      </c>
      <c r="G504" s="221">
        <f>F504/D504*100</f>
        <v>154.62494247583984</v>
      </c>
      <c r="H504" s="220">
        <v>840000</v>
      </c>
      <c r="I504" s="221">
        <f>H504/F504*100</f>
        <v>100</v>
      </c>
      <c r="J504" s="220">
        <v>800000</v>
      </c>
      <c r="K504" s="221">
        <f>J504/H504*100</f>
        <v>95.238095238095227</v>
      </c>
    </row>
    <row r="505" spans="1:11" ht="12.75" customHeight="1" x14ac:dyDescent="0.2">
      <c r="A505" s="131"/>
      <c r="B505" s="134"/>
      <c r="C505" s="243"/>
      <c r="D505" s="243"/>
      <c r="E505" s="221"/>
      <c r="F505" s="220"/>
      <c r="G505" s="221"/>
      <c r="H505" s="220"/>
      <c r="I505" s="221"/>
      <c r="J505" s="220"/>
      <c r="K505" s="221"/>
    </row>
    <row r="506" spans="1:11" ht="12.75" customHeight="1" x14ac:dyDescent="0.2">
      <c r="A506" s="204">
        <v>2003</v>
      </c>
      <c r="B506" s="202" t="s">
        <v>140</v>
      </c>
      <c r="C506" s="242">
        <f t="shared" ref="C506:J506" si="244">C507</f>
        <v>123938801.72000001</v>
      </c>
      <c r="D506" s="231">
        <f t="shared" si="244"/>
        <v>129900000</v>
      </c>
      <c r="E506" s="206">
        <f t="shared" ref="E506:E522" si="245">D506/C506*100</f>
        <v>104.80979176599384</v>
      </c>
      <c r="F506" s="231">
        <f t="shared" si="244"/>
        <v>131557000</v>
      </c>
      <c r="G506" s="206">
        <f>F506/D506*100</f>
        <v>101.27559661277905</v>
      </c>
      <c r="H506" s="231">
        <f t="shared" si="244"/>
        <v>137523000</v>
      </c>
      <c r="I506" s="206">
        <f t="shared" ref="I506:I535" si="246">H506/F506*100</f>
        <v>104.53491642405955</v>
      </c>
      <c r="J506" s="231">
        <f t="shared" si="244"/>
        <v>143910050</v>
      </c>
      <c r="K506" s="206">
        <f t="shared" ref="K506:K535" si="247">J506/H506*100</f>
        <v>104.64435039956952</v>
      </c>
    </row>
    <row r="507" spans="1:11" s="160" customFormat="1" ht="26.25" customHeight="1" x14ac:dyDescent="0.2">
      <c r="A507" s="128" t="s">
        <v>217</v>
      </c>
      <c r="B507" s="205" t="s">
        <v>140</v>
      </c>
      <c r="C507" s="247">
        <f>C508+C551</f>
        <v>123938801.72000001</v>
      </c>
      <c r="D507" s="222">
        <f>D508+D551</f>
        <v>129900000</v>
      </c>
      <c r="E507" s="206">
        <f t="shared" si="245"/>
        <v>104.80979176599384</v>
      </c>
      <c r="F507" s="222">
        <f>F508+F551</f>
        <v>131557000</v>
      </c>
      <c r="G507" s="206">
        <f t="shared" ref="G507:G526" si="248">F507/D507*100</f>
        <v>101.27559661277905</v>
      </c>
      <c r="H507" s="222">
        <f>H508+H551</f>
        <v>137523000</v>
      </c>
      <c r="I507" s="206">
        <f t="shared" si="246"/>
        <v>104.53491642405955</v>
      </c>
      <c r="J507" s="222">
        <f>J508+J551</f>
        <v>143910050</v>
      </c>
      <c r="K507" s="206">
        <f t="shared" si="247"/>
        <v>104.64435039956952</v>
      </c>
    </row>
    <row r="508" spans="1:11" s="160" customFormat="1" ht="12.75" customHeight="1" x14ac:dyDescent="0.2">
      <c r="A508" s="137">
        <v>3</v>
      </c>
      <c r="B508" s="129" t="s">
        <v>37</v>
      </c>
      <c r="C508" s="242">
        <f>C509+C518+C542+C545+C548</f>
        <v>123922378.05000001</v>
      </c>
      <c r="D508" s="231">
        <f>D509+D518+D542+D545+D548</f>
        <v>129876500</v>
      </c>
      <c r="E508" s="219">
        <f t="shared" si="245"/>
        <v>104.80471892461394</v>
      </c>
      <c r="F508" s="231">
        <f>F509+F518+F542+F545+F548</f>
        <v>131513000</v>
      </c>
      <c r="G508" s="219">
        <f t="shared" si="248"/>
        <v>101.26004319488129</v>
      </c>
      <c r="H508" s="231">
        <f>H509+H518+H542+H545+H548</f>
        <v>137494500</v>
      </c>
      <c r="I508" s="219">
        <f t="shared" si="246"/>
        <v>104.54821956764731</v>
      </c>
      <c r="J508" s="231">
        <f>J509+J518+J542+J545+J548</f>
        <v>143881550</v>
      </c>
      <c r="K508" s="219">
        <f t="shared" si="247"/>
        <v>104.64531308525069</v>
      </c>
    </row>
    <row r="509" spans="1:11" s="160" customFormat="1" ht="12.75" customHeight="1" x14ac:dyDescent="0.2">
      <c r="A509" s="77">
        <v>31</v>
      </c>
      <c r="B509" s="77" t="s">
        <v>38</v>
      </c>
      <c r="C509" s="254">
        <f>C510+C514+C516</f>
        <v>1435486.2600000002</v>
      </c>
      <c r="D509" s="1">
        <f>D510+D514+D516</f>
        <v>1863000</v>
      </c>
      <c r="E509" s="91">
        <f t="shared" si="245"/>
        <v>129.78180647998676</v>
      </c>
      <c r="F509" s="1">
        <f>F510+F514+F516</f>
        <v>1999000</v>
      </c>
      <c r="G509" s="91">
        <f t="shared" si="248"/>
        <v>107.30005367686528</v>
      </c>
      <c r="H509" s="1">
        <f>H510+H514+H516</f>
        <v>2179000</v>
      </c>
      <c r="I509" s="91">
        <f t="shared" si="246"/>
        <v>109.00450225112557</v>
      </c>
      <c r="J509" s="1">
        <f>J510+J514+J516</f>
        <v>2376000</v>
      </c>
      <c r="K509" s="91">
        <f t="shared" si="247"/>
        <v>109.04084442404773</v>
      </c>
    </row>
    <row r="510" spans="1:11" s="160" customFormat="1" ht="12.75" customHeight="1" x14ac:dyDescent="0.2">
      <c r="A510" s="77">
        <v>311</v>
      </c>
      <c r="B510" s="77" t="s">
        <v>85</v>
      </c>
      <c r="C510" s="255">
        <f>SUM(C511:C513)</f>
        <v>1134583.1800000002</v>
      </c>
      <c r="D510" s="92">
        <f>SUM(D511:D513)</f>
        <v>1416000</v>
      </c>
      <c r="E510" s="91">
        <f t="shared" si="245"/>
        <v>124.80354238990215</v>
      </c>
      <c r="F510" s="92">
        <f>SUM(F511:F513)</f>
        <v>1511000</v>
      </c>
      <c r="G510" s="91">
        <f t="shared" si="248"/>
        <v>106.7090395480226</v>
      </c>
      <c r="H510" s="92">
        <f>SUM(H511:H513)</f>
        <v>1661000</v>
      </c>
      <c r="I510" s="91">
        <f t="shared" si="246"/>
        <v>109.92720052945069</v>
      </c>
      <c r="J510" s="92">
        <f>SUM(J511:J513)</f>
        <v>1826000</v>
      </c>
      <c r="K510" s="91">
        <f t="shared" si="247"/>
        <v>109.93377483443709</v>
      </c>
    </row>
    <row r="511" spans="1:11" ht="12.75" customHeight="1" x14ac:dyDescent="0.2">
      <c r="A511" s="79">
        <v>3111</v>
      </c>
      <c r="B511" s="79" t="s">
        <v>39</v>
      </c>
      <c r="C511" s="230">
        <v>1131175.71</v>
      </c>
      <c r="D511" s="4">
        <v>1405000</v>
      </c>
      <c r="E511" s="227">
        <f t="shared" si="245"/>
        <v>124.2070517939251</v>
      </c>
      <c r="F511" s="4">
        <v>1500000</v>
      </c>
      <c r="G511" s="227">
        <f t="shared" si="248"/>
        <v>106.76156583629893</v>
      </c>
      <c r="H511" s="4">
        <v>1650000</v>
      </c>
      <c r="I511" s="227">
        <f t="shared" si="246"/>
        <v>110.00000000000001</v>
      </c>
      <c r="J511" s="4">
        <v>1815000</v>
      </c>
      <c r="K511" s="227">
        <f t="shared" si="247"/>
        <v>110.00000000000001</v>
      </c>
    </row>
    <row r="512" spans="1:11" ht="12.75" customHeight="1" x14ac:dyDescent="0.2">
      <c r="A512" s="79">
        <v>3112</v>
      </c>
      <c r="B512" s="79" t="s">
        <v>133</v>
      </c>
      <c r="C512" s="230">
        <v>940.36</v>
      </c>
      <c r="D512" s="4">
        <v>5000</v>
      </c>
      <c r="E512" s="227">
        <f t="shared" si="245"/>
        <v>531.71125951763156</v>
      </c>
      <c r="F512" s="4">
        <v>5000</v>
      </c>
      <c r="G512" s="227">
        <f t="shared" si="248"/>
        <v>100</v>
      </c>
      <c r="H512" s="4">
        <v>5000</v>
      </c>
      <c r="I512" s="227">
        <f t="shared" si="246"/>
        <v>100</v>
      </c>
      <c r="J512" s="4">
        <v>5000</v>
      </c>
      <c r="K512" s="227">
        <f t="shared" si="247"/>
        <v>100</v>
      </c>
    </row>
    <row r="513" spans="1:11" s="160" customFormat="1" ht="12.75" customHeight="1" x14ac:dyDescent="0.2">
      <c r="A513" s="79">
        <v>3113</v>
      </c>
      <c r="B513" s="79" t="s">
        <v>40</v>
      </c>
      <c r="C513" s="230">
        <v>2467.11</v>
      </c>
      <c r="D513" s="4">
        <v>6000</v>
      </c>
      <c r="E513" s="227">
        <f t="shared" si="245"/>
        <v>243.19953305689651</v>
      </c>
      <c r="F513" s="4">
        <v>6000</v>
      </c>
      <c r="G513" s="227">
        <f t="shared" si="248"/>
        <v>100</v>
      </c>
      <c r="H513" s="4">
        <v>6000</v>
      </c>
      <c r="I513" s="227">
        <f t="shared" si="246"/>
        <v>100</v>
      </c>
      <c r="J513" s="4">
        <v>6000</v>
      </c>
      <c r="K513" s="227">
        <f t="shared" si="247"/>
        <v>100</v>
      </c>
    </row>
    <row r="514" spans="1:11" ht="12.75" customHeight="1" x14ac:dyDescent="0.2">
      <c r="A514" s="81">
        <v>312</v>
      </c>
      <c r="B514" s="81" t="s">
        <v>41</v>
      </c>
      <c r="C514" s="252">
        <f>C515</f>
        <v>110153</v>
      </c>
      <c r="D514" s="223">
        <f>D515</f>
        <v>180000</v>
      </c>
      <c r="E514" s="91">
        <f t="shared" si="245"/>
        <v>163.4090764663695</v>
      </c>
      <c r="F514" s="223">
        <f>F515</f>
        <v>180000</v>
      </c>
      <c r="G514" s="91">
        <f t="shared" si="248"/>
        <v>100</v>
      </c>
      <c r="H514" s="223">
        <f>H515</f>
        <v>180000</v>
      </c>
      <c r="I514" s="91">
        <f t="shared" si="246"/>
        <v>100</v>
      </c>
      <c r="J514" s="223">
        <f>J515</f>
        <v>180000</v>
      </c>
      <c r="K514" s="91">
        <f t="shared" si="247"/>
        <v>100</v>
      </c>
    </row>
    <row r="515" spans="1:11" ht="12.75" customHeight="1" x14ac:dyDescent="0.2">
      <c r="A515" s="79">
        <v>3121</v>
      </c>
      <c r="B515" s="79" t="s">
        <v>41</v>
      </c>
      <c r="C515" s="253">
        <v>110153</v>
      </c>
      <c r="D515" s="215">
        <v>180000</v>
      </c>
      <c r="E515" s="227">
        <f t="shared" si="245"/>
        <v>163.4090764663695</v>
      </c>
      <c r="F515" s="215">
        <v>180000</v>
      </c>
      <c r="G515" s="227">
        <f t="shared" si="248"/>
        <v>100</v>
      </c>
      <c r="H515" s="215">
        <v>180000</v>
      </c>
      <c r="I515" s="227">
        <f t="shared" si="246"/>
        <v>100</v>
      </c>
      <c r="J515" s="215">
        <v>180000</v>
      </c>
      <c r="K515" s="227">
        <f t="shared" si="247"/>
        <v>100</v>
      </c>
    </row>
    <row r="516" spans="1:11" s="160" customFormat="1" ht="12.75" customHeight="1" x14ac:dyDescent="0.2">
      <c r="A516" s="81">
        <v>313</v>
      </c>
      <c r="B516" s="81" t="s">
        <v>42</v>
      </c>
      <c r="C516" s="252">
        <f>C517</f>
        <v>190750.07999999999</v>
      </c>
      <c r="D516" s="223">
        <f>D517</f>
        <v>267000</v>
      </c>
      <c r="E516" s="91">
        <f t="shared" si="245"/>
        <v>139.97372897563136</v>
      </c>
      <c r="F516" s="223">
        <f>F517</f>
        <v>308000</v>
      </c>
      <c r="G516" s="91">
        <f t="shared" si="248"/>
        <v>115.35580524344569</v>
      </c>
      <c r="H516" s="223">
        <f>H517</f>
        <v>338000</v>
      </c>
      <c r="I516" s="91">
        <f t="shared" si="246"/>
        <v>109.74025974025975</v>
      </c>
      <c r="J516" s="223">
        <f>J517</f>
        <v>370000</v>
      </c>
      <c r="K516" s="91">
        <f t="shared" si="247"/>
        <v>109.46745562130178</v>
      </c>
    </row>
    <row r="517" spans="1:11" ht="12.75" customHeight="1" x14ac:dyDescent="0.2">
      <c r="A517" s="79">
        <v>3132</v>
      </c>
      <c r="B517" s="79" t="s">
        <v>142</v>
      </c>
      <c r="C517" s="230">
        <v>190750.07999999999</v>
      </c>
      <c r="D517" s="4">
        <v>267000</v>
      </c>
      <c r="E517" s="227">
        <f t="shared" si="245"/>
        <v>139.97372897563136</v>
      </c>
      <c r="F517" s="4">
        <v>308000</v>
      </c>
      <c r="G517" s="227">
        <f t="shared" si="248"/>
        <v>115.35580524344569</v>
      </c>
      <c r="H517" s="4">
        <v>338000</v>
      </c>
      <c r="I517" s="227">
        <f t="shared" si="246"/>
        <v>109.74025974025975</v>
      </c>
      <c r="J517" s="4">
        <v>370000</v>
      </c>
      <c r="K517" s="227">
        <f t="shared" si="247"/>
        <v>109.46745562130178</v>
      </c>
    </row>
    <row r="518" spans="1:11" ht="12.75" customHeight="1" x14ac:dyDescent="0.2">
      <c r="A518" s="81">
        <v>32</v>
      </c>
      <c r="B518" s="103" t="s">
        <v>3</v>
      </c>
      <c r="C518" s="252">
        <f>C519+C524+C529+C537</f>
        <v>122104717.68000001</v>
      </c>
      <c r="D518" s="223">
        <f>D519+D524+D529+D537</f>
        <v>127202500</v>
      </c>
      <c r="E518" s="91">
        <f t="shared" si="245"/>
        <v>104.17492658503151</v>
      </c>
      <c r="F518" s="223">
        <f>F519+F524+F529+F537</f>
        <v>128701500</v>
      </c>
      <c r="G518" s="91">
        <f t="shared" si="248"/>
        <v>101.17843595841276</v>
      </c>
      <c r="H518" s="223">
        <f>H519+H524+H529+H537</f>
        <v>134503000</v>
      </c>
      <c r="I518" s="91">
        <f t="shared" si="246"/>
        <v>104.50771747027035</v>
      </c>
      <c r="J518" s="223">
        <f>J519+J524+J529+J537</f>
        <v>140656000</v>
      </c>
      <c r="K518" s="91">
        <f t="shared" si="247"/>
        <v>104.57461915347612</v>
      </c>
    </row>
    <row r="519" spans="1:11" ht="12.75" customHeight="1" x14ac:dyDescent="0.2">
      <c r="A519" s="81">
        <v>321</v>
      </c>
      <c r="B519" s="103" t="s">
        <v>7</v>
      </c>
      <c r="C519" s="252">
        <f>C520+C521+C522+C523</f>
        <v>84223.12000000001</v>
      </c>
      <c r="D519" s="223">
        <f>D520+D521+D522+D523</f>
        <v>105000</v>
      </c>
      <c r="E519" s="91">
        <f t="shared" si="245"/>
        <v>124.6688557726192</v>
      </c>
      <c r="F519" s="223">
        <f>F520+F521+F522+F523</f>
        <v>115000</v>
      </c>
      <c r="G519" s="91">
        <f t="shared" si="248"/>
        <v>109.52380952380953</v>
      </c>
      <c r="H519" s="223">
        <f>H520+H521+H522+H523</f>
        <v>117000</v>
      </c>
      <c r="I519" s="91">
        <f t="shared" si="246"/>
        <v>101.7391304347826</v>
      </c>
      <c r="J519" s="223">
        <f>J520+J521+J522+J523</f>
        <v>120000</v>
      </c>
      <c r="K519" s="91">
        <f t="shared" si="247"/>
        <v>102.56410256410255</v>
      </c>
    </row>
    <row r="520" spans="1:11" ht="12.75" customHeight="1" x14ac:dyDescent="0.2">
      <c r="A520" s="79">
        <v>3211</v>
      </c>
      <c r="B520" s="104" t="s">
        <v>43</v>
      </c>
      <c r="C520" s="230">
        <v>26536.06</v>
      </c>
      <c r="D520" s="4">
        <v>29000</v>
      </c>
      <c r="E520" s="227">
        <f t="shared" si="245"/>
        <v>109.28525184221019</v>
      </c>
      <c r="F520" s="4">
        <v>30000</v>
      </c>
      <c r="G520" s="227">
        <f t="shared" si="248"/>
        <v>103.44827586206897</v>
      </c>
      <c r="H520" s="4">
        <v>32000</v>
      </c>
      <c r="I520" s="227">
        <f t="shared" si="246"/>
        <v>106.66666666666667</v>
      </c>
      <c r="J520" s="4">
        <v>35000</v>
      </c>
      <c r="K520" s="227">
        <f t="shared" si="247"/>
        <v>109.375</v>
      </c>
    </row>
    <row r="521" spans="1:11" ht="12.75" customHeight="1" x14ac:dyDescent="0.2">
      <c r="A521" s="79">
        <v>3212</v>
      </c>
      <c r="B521" s="104" t="s">
        <v>44</v>
      </c>
      <c r="C521" s="230">
        <v>54572.32</v>
      </c>
      <c r="D521" s="4">
        <v>60000</v>
      </c>
      <c r="E521" s="227">
        <f t="shared" si="245"/>
        <v>109.94584800499594</v>
      </c>
      <c r="F521" s="4">
        <v>65000</v>
      </c>
      <c r="G521" s="227">
        <f t="shared" si="248"/>
        <v>108.33333333333333</v>
      </c>
      <c r="H521" s="4">
        <v>65000</v>
      </c>
      <c r="I521" s="227">
        <f t="shared" si="246"/>
        <v>100</v>
      </c>
      <c r="J521" s="4">
        <v>65000</v>
      </c>
      <c r="K521" s="227">
        <f t="shared" si="247"/>
        <v>100</v>
      </c>
    </row>
    <row r="522" spans="1:11" ht="12.75" customHeight="1" x14ac:dyDescent="0.2">
      <c r="A522" s="43" t="s">
        <v>5</v>
      </c>
      <c r="B522" s="104" t="s">
        <v>6</v>
      </c>
      <c r="C522" s="230">
        <v>1503.75</v>
      </c>
      <c r="D522" s="4">
        <v>12000</v>
      </c>
      <c r="E522" s="227">
        <f t="shared" si="245"/>
        <v>798.00498753117211</v>
      </c>
      <c r="F522" s="4">
        <v>15000</v>
      </c>
      <c r="G522" s="227">
        <f t="shared" si="248"/>
        <v>125</v>
      </c>
      <c r="H522" s="4">
        <v>15000</v>
      </c>
      <c r="I522" s="227">
        <f t="shared" si="246"/>
        <v>100</v>
      </c>
      <c r="J522" s="4">
        <v>15000</v>
      </c>
      <c r="K522" s="227">
        <f t="shared" si="247"/>
        <v>100</v>
      </c>
    </row>
    <row r="523" spans="1:11" ht="12.75" customHeight="1" x14ac:dyDescent="0.2">
      <c r="A523" s="43">
        <v>3214</v>
      </c>
      <c r="B523" s="104" t="s">
        <v>86</v>
      </c>
      <c r="C523" s="230">
        <v>1610.99</v>
      </c>
      <c r="D523" s="4">
        <v>4000</v>
      </c>
      <c r="E523" s="227">
        <f>D523/C523*100</f>
        <v>248.29452696788928</v>
      </c>
      <c r="F523" s="4">
        <v>5000</v>
      </c>
      <c r="G523" s="227">
        <f t="shared" si="248"/>
        <v>125</v>
      </c>
      <c r="H523" s="4">
        <v>5000</v>
      </c>
      <c r="I523" s="227">
        <f t="shared" si="246"/>
        <v>100</v>
      </c>
      <c r="J523" s="4">
        <v>5000</v>
      </c>
      <c r="K523" s="227">
        <f t="shared" si="247"/>
        <v>100</v>
      </c>
    </row>
    <row r="524" spans="1:11" ht="12.75" customHeight="1" x14ac:dyDescent="0.2">
      <c r="A524" s="203">
        <v>322</v>
      </c>
      <c r="B524" s="102" t="s">
        <v>45</v>
      </c>
      <c r="C524" s="252">
        <f>SUM(C525:C528)</f>
        <v>317</v>
      </c>
      <c r="D524" s="223">
        <f>SUM(D525:D528)</f>
        <v>6000</v>
      </c>
      <c r="E524" s="189" t="s">
        <v>120</v>
      </c>
      <c r="F524" s="223">
        <f>SUM(F525:F528)</f>
        <v>36000</v>
      </c>
      <c r="G524" s="91">
        <f t="shared" si="248"/>
        <v>600</v>
      </c>
      <c r="H524" s="223">
        <f>SUM(H525:H528)</f>
        <v>36000</v>
      </c>
      <c r="I524" s="91">
        <f t="shared" si="246"/>
        <v>100</v>
      </c>
      <c r="J524" s="223">
        <f>SUM(J525:J528)</f>
        <v>36000</v>
      </c>
      <c r="K524" s="91">
        <f t="shared" si="247"/>
        <v>100</v>
      </c>
    </row>
    <row r="525" spans="1:11" ht="12.75" customHeight="1" x14ac:dyDescent="0.2">
      <c r="A525" s="43">
        <v>3221</v>
      </c>
      <c r="B525" s="79" t="s">
        <v>46</v>
      </c>
      <c r="C525" s="230">
        <v>206.17</v>
      </c>
      <c r="D525" s="4">
        <v>500</v>
      </c>
      <c r="E525" s="227">
        <f t="shared" ref="E525" si="249">D525/C525*100</f>
        <v>242.518310132415</v>
      </c>
      <c r="F525" s="4">
        <v>33000</v>
      </c>
      <c r="G525" s="227" t="s">
        <v>120</v>
      </c>
      <c r="H525" s="4">
        <v>33000</v>
      </c>
      <c r="I525" s="227">
        <f t="shared" si="246"/>
        <v>100</v>
      </c>
      <c r="J525" s="4">
        <v>33000</v>
      </c>
      <c r="K525" s="227">
        <f t="shared" si="247"/>
        <v>100</v>
      </c>
    </row>
    <row r="526" spans="1:11" ht="12.75" customHeight="1" x14ac:dyDescent="0.2">
      <c r="A526" s="43">
        <v>3223</v>
      </c>
      <c r="B526" s="79" t="s">
        <v>47</v>
      </c>
      <c r="C526" s="230">
        <v>110.83</v>
      </c>
      <c r="D526" s="4">
        <v>500</v>
      </c>
      <c r="E526" s="227">
        <f t="shared" ref="E526" si="250">D526/C526*100</f>
        <v>451.14138771090859</v>
      </c>
      <c r="F526" s="4">
        <v>1000</v>
      </c>
      <c r="G526" s="227">
        <f t="shared" si="248"/>
        <v>200</v>
      </c>
      <c r="H526" s="4">
        <v>1000</v>
      </c>
      <c r="I526" s="227">
        <f t="shared" si="246"/>
        <v>100</v>
      </c>
      <c r="J526" s="4">
        <v>1000</v>
      </c>
      <c r="K526" s="227">
        <f t="shared" si="247"/>
        <v>100</v>
      </c>
    </row>
    <row r="527" spans="1:11" ht="12.75" customHeight="1" x14ac:dyDescent="0.2">
      <c r="A527" s="43">
        <v>3224</v>
      </c>
      <c r="B527" s="43" t="s">
        <v>8</v>
      </c>
      <c r="C527" s="230">
        <v>0</v>
      </c>
      <c r="D527" s="4">
        <v>2000</v>
      </c>
      <c r="E527" s="227" t="s">
        <v>120</v>
      </c>
      <c r="F527" s="4">
        <v>1000</v>
      </c>
      <c r="G527" s="227">
        <f t="shared" ref="G527:G558" si="251">F527/D527*100</f>
        <v>50</v>
      </c>
      <c r="H527" s="4">
        <v>1000</v>
      </c>
      <c r="I527" s="227">
        <f t="shared" si="246"/>
        <v>100</v>
      </c>
      <c r="J527" s="4">
        <v>1000</v>
      </c>
      <c r="K527" s="227">
        <f t="shared" si="247"/>
        <v>100</v>
      </c>
    </row>
    <row r="528" spans="1:11" ht="12.75" customHeight="1" x14ac:dyDescent="0.2">
      <c r="A528" s="43">
        <v>3227</v>
      </c>
      <c r="B528" s="79" t="s">
        <v>87</v>
      </c>
      <c r="C528" s="230">
        <v>0</v>
      </c>
      <c r="D528" s="4">
        <v>3000</v>
      </c>
      <c r="E528" s="227" t="s">
        <v>120</v>
      </c>
      <c r="F528" s="4">
        <v>1000</v>
      </c>
      <c r="G528" s="227">
        <f t="shared" si="251"/>
        <v>33.333333333333329</v>
      </c>
      <c r="H528" s="4">
        <v>1000</v>
      </c>
      <c r="I528" s="227">
        <f t="shared" si="246"/>
        <v>100</v>
      </c>
      <c r="J528" s="4">
        <v>1000</v>
      </c>
      <c r="K528" s="227">
        <f t="shared" si="247"/>
        <v>100</v>
      </c>
    </row>
    <row r="529" spans="1:11" ht="12.75" customHeight="1" x14ac:dyDescent="0.2">
      <c r="A529" s="203">
        <v>323</v>
      </c>
      <c r="B529" s="102" t="s">
        <v>11</v>
      </c>
      <c r="C529" s="252">
        <f>SUM(C530:C536)</f>
        <v>230128.48</v>
      </c>
      <c r="D529" s="223">
        <f>SUM(D530:D536)</f>
        <v>495200</v>
      </c>
      <c r="E529" s="91">
        <f>D529/C529*100</f>
        <v>215.18414409203066</v>
      </c>
      <c r="F529" s="223">
        <f>SUM(F530:F536)</f>
        <v>855500</v>
      </c>
      <c r="G529" s="91">
        <f t="shared" si="251"/>
        <v>172.75848142164782</v>
      </c>
      <c r="H529" s="223">
        <f>SUM(H530:H536)</f>
        <v>655500</v>
      </c>
      <c r="I529" s="91">
        <f t="shared" si="246"/>
        <v>76.621858562244299</v>
      </c>
      <c r="J529" s="223">
        <f>SUM(J530:J536)</f>
        <v>605500</v>
      </c>
      <c r="K529" s="91">
        <f t="shared" si="247"/>
        <v>92.372234935164002</v>
      </c>
    </row>
    <row r="530" spans="1:11" ht="12.75" customHeight="1" x14ac:dyDescent="0.2">
      <c r="A530" s="79">
        <v>3231</v>
      </c>
      <c r="B530" s="79" t="s">
        <v>48</v>
      </c>
      <c r="C530" s="230">
        <v>98.12</v>
      </c>
      <c r="D530" s="4">
        <v>500</v>
      </c>
      <c r="E530" s="227">
        <f>D530/C530*100</f>
        <v>509.58010599266197</v>
      </c>
      <c r="F530" s="4">
        <v>1000</v>
      </c>
      <c r="G530" s="227">
        <f t="shared" si="251"/>
        <v>200</v>
      </c>
      <c r="H530" s="4">
        <v>1000</v>
      </c>
      <c r="I530" s="227">
        <f t="shared" si="246"/>
        <v>100</v>
      </c>
      <c r="J530" s="4">
        <v>1000</v>
      </c>
      <c r="K530" s="227">
        <f t="shared" si="247"/>
        <v>100</v>
      </c>
    </row>
    <row r="531" spans="1:11" ht="12.75" customHeight="1" x14ac:dyDescent="0.2">
      <c r="A531" s="79">
        <v>3232</v>
      </c>
      <c r="B531" s="43" t="s">
        <v>12</v>
      </c>
      <c r="C531" s="230">
        <v>2465.9899999999998</v>
      </c>
      <c r="D531" s="4">
        <v>6000</v>
      </c>
      <c r="E531" s="227">
        <f>D531/C531*100</f>
        <v>243.30998909160218</v>
      </c>
      <c r="F531" s="4">
        <v>10000</v>
      </c>
      <c r="G531" s="227">
        <f t="shared" si="251"/>
        <v>166.66666666666669</v>
      </c>
      <c r="H531" s="4">
        <v>10000</v>
      </c>
      <c r="I531" s="227">
        <f t="shared" si="246"/>
        <v>100</v>
      </c>
      <c r="J531" s="4">
        <v>10000</v>
      </c>
      <c r="K531" s="227">
        <f t="shared" si="247"/>
        <v>100</v>
      </c>
    </row>
    <row r="532" spans="1:11" ht="12.75" customHeight="1" x14ac:dyDescent="0.2">
      <c r="A532" s="79">
        <v>3233</v>
      </c>
      <c r="B532" s="104" t="s">
        <v>49</v>
      </c>
      <c r="C532" s="256">
        <v>54542.85</v>
      </c>
      <c r="D532" s="228">
        <v>179000</v>
      </c>
      <c r="E532" s="93">
        <f>D532/C532*100</f>
        <v>328.18233737327625</v>
      </c>
      <c r="F532" s="228">
        <v>200000</v>
      </c>
      <c r="G532" s="93">
        <f t="shared" si="251"/>
        <v>111.73184357541899</v>
      </c>
      <c r="H532" s="228">
        <v>200000</v>
      </c>
      <c r="I532" s="93">
        <f t="shared" si="246"/>
        <v>100</v>
      </c>
      <c r="J532" s="228">
        <v>150000</v>
      </c>
      <c r="K532" s="93">
        <f t="shared" si="247"/>
        <v>75</v>
      </c>
    </row>
    <row r="533" spans="1:11" ht="12.75" customHeight="1" x14ac:dyDescent="0.2">
      <c r="A533" s="79">
        <v>3235</v>
      </c>
      <c r="B533" s="104" t="s">
        <v>51</v>
      </c>
      <c r="C533" s="230">
        <v>32351.18</v>
      </c>
      <c r="D533" s="4">
        <v>500</v>
      </c>
      <c r="E533" s="93">
        <f t="shared" ref="E533" si="252">D533/C533*100</f>
        <v>1.5455386789600873</v>
      </c>
      <c r="F533" s="4">
        <v>2000</v>
      </c>
      <c r="G533" s="227">
        <f t="shared" si="251"/>
        <v>400</v>
      </c>
      <c r="H533" s="4">
        <v>2000</v>
      </c>
      <c r="I533" s="227">
        <f t="shared" si="246"/>
        <v>100</v>
      </c>
      <c r="J533" s="4">
        <v>2000</v>
      </c>
      <c r="K533" s="227">
        <f t="shared" si="247"/>
        <v>100</v>
      </c>
    </row>
    <row r="534" spans="1:11" ht="12.75" customHeight="1" x14ac:dyDescent="0.2">
      <c r="A534" s="79">
        <v>3236</v>
      </c>
      <c r="B534" s="104" t="s">
        <v>52</v>
      </c>
      <c r="C534" s="230">
        <v>0</v>
      </c>
      <c r="D534" s="4">
        <v>1500</v>
      </c>
      <c r="E534" s="93" t="s">
        <v>120</v>
      </c>
      <c r="F534" s="4">
        <v>2000</v>
      </c>
      <c r="G534" s="227">
        <f t="shared" si="251"/>
        <v>133.33333333333331</v>
      </c>
      <c r="H534" s="4">
        <v>1500</v>
      </c>
      <c r="I534" s="227">
        <f t="shared" si="246"/>
        <v>75</v>
      </c>
      <c r="J534" s="4">
        <v>1500</v>
      </c>
      <c r="K534" s="227">
        <f t="shared" si="247"/>
        <v>100</v>
      </c>
    </row>
    <row r="535" spans="1:11" ht="12.75" customHeight="1" x14ac:dyDescent="0.2">
      <c r="A535" s="79">
        <v>3237</v>
      </c>
      <c r="B535" s="43" t="s">
        <v>13</v>
      </c>
      <c r="C535" s="230">
        <v>140292.01</v>
      </c>
      <c r="D535" s="4">
        <v>307200</v>
      </c>
      <c r="E535" s="227">
        <f>D535/C535*100</f>
        <v>218.97184308643091</v>
      </c>
      <c r="F535" s="4">
        <v>639500</v>
      </c>
      <c r="G535" s="227">
        <f t="shared" si="251"/>
        <v>208.17057291666666</v>
      </c>
      <c r="H535" s="4">
        <v>440000</v>
      </c>
      <c r="I535" s="227">
        <f t="shared" si="246"/>
        <v>68.80375293197811</v>
      </c>
      <c r="J535" s="4">
        <v>440000</v>
      </c>
      <c r="K535" s="227">
        <f t="shared" si="247"/>
        <v>100</v>
      </c>
    </row>
    <row r="536" spans="1:11" ht="12.75" customHeight="1" x14ac:dyDescent="0.2">
      <c r="A536" s="79">
        <v>3239</v>
      </c>
      <c r="B536" s="43" t="s">
        <v>53</v>
      </c>
      <c r="C536" s="230">
        <v>378.33</v>
      </c>
      <c r="D536" s="4">
        <v>500</v>
      </c>
      <c r="E536" s="227">
        <f>D536/C536*100</f>
        <v>132.15975471149525</v>
      </c>
      <c r="F536" s="4">
        <v>1000</v>
      </c>
      <c r="G536" s="227">
        <f t="shared" si="251"/>
        <v>200</v>
      </c>
      <c r="H536" s="4">
        <v>1000</v>
      </c>
      <c r="I536" s="227">
        <f t="shared" ref="I536:I558" si="253">H536/F536*100</f>
        <v>100</v>
      </c>
      <c r="J536" s="4">
        <v>1000</v>
      </c>
      <c r="K536" s="227">
        <f t="shared" ref="K536:K558" si="254">J536/H536*100</f>
        <v>100</v>
      </c>
    </row>
    <row r="537" spans="1:11" ht="12.75" customHeight="1" x14ac:dyDescent="0.2">
      <c r="A537" s="203">
        <v>329</v>
      </c>
      <c r="B537" s="77" t="s">
        <v>54</v>
      </c>
      <c r="C537" s="252">
        <f>SUM(C538:C541)</f>
        <v>121790049.08000001</v>
      </c>
      <c r="D537" s="223">
        <f>SUM(D538:D541)</f>
        <v>126596300</v>
      </c>
      <c r="E537" s="91">
        <f>D537/C537*100</f>
        <v>103.9463412292764</v>
      </c>
      <c r="F537" s="223">
        <f>SUM(F538:F541)</f>
        <v>127695000</v>
      </c>
      <c r="G537" s="91">
        <f t="shared" si="251"/>
        <v>100.86787686527963</v>
      </c>
      <c r="H537" s="223">
        <f>SUM(H538:H541)</f>
        <v>133694500</v>
      </c>
      <c r="I537" s="91">
        <f t="shared" si="253"/>
        <v>104.69830455381965</v>
      </c>
      <c r="J537" s="223">
        <f>SUM(J538:J541)</f>
        <v>139894500</v>
      </c>
      <c r="K537" s="91">
        <f t="shared" si="254"/>
        <v>104.63743833889951</v>
      </c>
    </row>
    <row r="538" spans="1:11" ht="12.75" customHeight="1" x14ac:dyDescent="0.2">
      <c r="A538" s="79">
        <v>3291</v>
      </c>
      <c r="B538" s="105" t="s">
        <v>77</v>
      </c>
      <c r="C538" s="230">
        <v>6693.18</v>
      </c>
      <c r="D538" s="4">
        <v>17000</v>
      </c>
      <c r="E538" s="227">
        <f>D538/C538*100</f>
        <v>253.98988223833814</v>
      </c>
      <c r="F538" s="4">
        <v>20000</v>
      </c>
      <c r="G538" s="227">
        <f t="shared" si="251"/>
        <v>117.64705882352942</v>
      </c>
      <c r="H538" s="4">
        <v>20000</v>
      </c>
      <c r="I538" s="227">
        <f t="shared" si="253"/>
        <v>100</v>
      </c>
      <c r="J538" s="4">
        <v>20000</v>
      </c>
      <c r="K538" s="227">
        <f t="shared" si="254"/>
        <v>100</v>
      </c>
    </row>
    <row r="539" spans="1:11" ht="12.75" customHeight="1" x14ac:dyDescent="0.2">
      <c r="A539" s="79">
        <v>3293</v>
      </c>
      <c r="B539" s="79" t="s">
        <v>56</v>
      </c>
      <c r="C539" s="230">
        <v>0</v>
      </c>
      <c r="D539" s="4">
        <v>500</v>
      </c>
      <c r="E539" s="227" t="s">
        <v>120</v>
      </c>
      <c r="F539" s="4">
        <v>2000</v>
      </c>
      <c r="G539" s="227">
        <f t="shared" si="251"/>
        <v>400</v>
      </c>
      <c r="H539" s="4">
        <v>2000</v>
      </c>
      <c r="I539" s="227">
        <f t="shared" si="253"/>
        <v>100</v>
      </c>
      <c r="J539" s="4">
        <v>2000</v>
      </c>
      <c r="K539" s="227">
        <f t="shared" si="254"/>
        <v>100</v>
      </c>
    </row>
    <row r="540" spans="1:11" ht="12.75" customHeight="1" x14ac:dyDescent="0.2">
      <c r="A540" s="79">
        <v>3294</v>
      </c>
      <c r="B540" s="79" t="s">
        <v>128</v>
      </c>
      <c r="C540" s="230">
        <v>853.36</v>
      </c>
      <c r="D540" s="4">
        <v>1000</v>
      </c>
      <c r="E540" s="227">
        <f>D540/C540*100</f>
        <v>117.18383800506234</v>
      </c>
      <c r="F540" s="4">
        <v>3000</v>
      </c>
      <c r="G540" s="227">
        <f t="shared" si="251"/>
        <v>300</v>
      </c>
      <c r="H540" s="4">
        <v>2500</v>
      </c>
      <c r="I540" s="227">
        <f t="shared" si="253"/>
        <v>83.333333333333343</v>
      </c>
      <c r="J540" s="4">
        <v>2500</v>
      </c>
      <c r="K540" s="227">
        <f t="shared" si="254"/>
        <v>100</v>
      </c>
    </row>
    <row r="541" spans="1:11" ht="12.75" customHeight="1" x14ac:dyDescent="0.2">
      <c r="A541" s="79">
        <v>3299</v>
      </c>
      <c r="B541" s="79" t="s">
        <v>54</v>
      </c>
      <c r="C541" s="230">
        <v>121782502.54000001</v>
      </c>
      <c r="D541" s="4">
        <v>126577800</v>
      </c>
      <c r="E541" s="227">
        <f>D541/C541*100</f>
        <v>103.93759149301842</v>
      </c>
      <c r="F541" s="4">
        <v>127670000</v>
      </c>
      <c r="G541" s="227">
        <f t="shared" si="251"/>
        <v>100.86286852828854</v>
      </c>
      <c r="H541" s="4">
        <v>133670000</v>
      </c>
      <c r="I541" s="227">
        <f t="shared" si="253"/>
        <v>104.69961619801049</v>
      </c>
      <c r="J541" s="4">
        <v>139870000</v>
      </c>
      <c r="K541" s="227">
        <f t="shared" si="254"/>
        <v>104.63828832198698</v>
      </c>
    </row>
    <row r="542" spans="1:11" ht="12.75" customHeight="1" x14ac:dyDescent="0.2">
      <c r="A542" s="203">
        <v>34</v>
      </c>
      <c r="B542" s="103" t="s">
        <v>15</v>
      </c>
      <c r="C542" s="252">
        <f>C543</f>
        <v>0</v>
      </c>
      <c r="D542" s="223">
        <f>D543</f>
        <v>2000</v>
      </c>
      <c r="E542" s="91" t="s">
        <v>120</v>
      </c>
      <c r="F542" s="223">
        <f>F543</f>
        <v>5000</v>
      </c>
      <c r="G542" s="91">
        <f t="shared" si="251"/>
        <v>250</v>
      </c>
      <c r="H542" s="223">
        <f>H543</f>
        <v>5000</v>
      </c>
      <c r="I542" s="91">
        <f t="shared" si="253"/>
        <v>100</v>
      </c>
      <c r="J542" s="223">
        <f>J543</f>
        <v>5000</v>
      </c>
      <c r="K542" s="91">
        <f t="shared" si="254"/>
        <v>100</v>
      </c>
    </row>
    <row r="543" spans="1:11" ht="12.75" customHeight="1" x14ac:dyDescent="0.2">
      <c r="A543" s="203">
        <v>343</v>
      </c>
      <c r="B543" s="77" t="s">
        <v>61</v>
      </c>
      <c r="C543" s="252">
        <f>SUM(C544:C544)</f>
        <v>0</v>
      </c>
      <c r="D543" s="223">
        <f>SUM(D544:D544)</f>
        <v>2000</v>
      </c>
      <c r="E543" s="91" t="s">
        <v>120</v>
      </c>
      <c r="F543" s="223">
        <f>SUM(F544:F544)</f>
        <v>5000</v>
      </c>
      <c r="G543" s="91">
        <f t="shared" si="251"/>
        <v>250</v>
      </c>
      <c r="H543" s="223">
        <f>SUM(H544:H544)</f>
        <v>5000</v>
      </c>
      <c r="I543" s="91">
        <f t="shared" si="253"/>
        <v>100</v>
      </c>
      <c r="J543" s="223">
        <f>SUM(J544:J544)</f>
        <v>5000</v>
      </c>
      <c r="K543" s="91">
        <f t="shared" si="254"/>
        <v>100</v>
      </c>
    </row>
    <row r="544" spans="1:11" ht="12.75" customHeight="1" x14ac:dyDescent="0.2">
      <c r="A544" s="78">
        <v>3433</v>
      </c>
      <c r="B544" s="105" t="s">
        <v>73</v>
      </c>
      <c r="C544" s="230">
        <v>0</v>
      </c>
      <c r="D544" s="4">
        <v>2000</v>
      </c>
      <c r="E544" s="227" t="s">
        <v>120</v>
      </c>
      <c r="F544" s="4">
        <v>5000</v>
      </c>
      <c r="G544" s="227">
        <f t="shared" si="251"/>
        <v>250</v>
      </c>
      <c r="H544" s="4">
        <v>5000</v>
      </c>
      <c r="I544" s="227">
        <f t="shared" si="253"/>
        <v>100</v>
      </c>
      <c r="J544" s="4">
        <v>5000</v>
      </c>
      <c r="K544" s="227">
        <f t="shared" si="254"/>
        <v>100</v>
      </c>
    </row>
    <row r="545" spans="1:11" ht="12.75" customHeight="1" x14ac:dyDescent="0.2">
      <c r="A545" s="128">
        <v>36</v>
      </c>
      <c r="B545" s="127" t="s">
        <v>130</v>
      </c>
      <c r="C545" s="242">
        <f t="shared" ref="C545:J545" si="255">C546</f>
        <v>382174.11</v>
      </c>
      <c r="D545" s="231">
        <f t="shared" si="255"/>
        <v>802000</v>
      </c>
      <c r="E545" s="189">
        <f t="shared" ref="E545:E547" si="256">D545/C545*100</f>
        <v>209.85199651541024</v>
      </c>
      <c r="F545" s="231">
        <f t="shared" si="255"/>
        <v>793500</v>
      </c>
      <c r="G545" s="189">
        <f t="shared" si="251"/>
        <v>98.940149625935163</v>
      </c>
      <c r="H545" s="231">
        <f t="shared" si="255"/>
        <v>793500</v>
      </c>
      <c r="I545" s="189">
        <f t="shared" si="253"/>
        <v>100</v>
      </c>
      <c r="J545" s="231">
        <f t="shared" si="255"/>
        <v>830550</v>
      </c>
      <c r="K545" s="189">
        <f t="shared" si="254"/>
        <v>104.66918714555766</v>
      </c>
    </row>
    <row r="546" spans="1:11" ht="12.75" customHeight="1" x14ac:dyDescent="0.2">
      <c r="A546" s="128">
        <v>363</v>
      </c>
      <c r="B546" s="135" t="s">
        <v>90</v>
      </c>
      <c r="C546" s="242">
        <f>C547</f>
        <v>382174.11</v>
      </c>
      <c r="D546" s="231">
        <f>D547</f>
        <v>802000</v>
      </c>
      <c r="E546" s="189">
        <f t="shared" si="256"/>
        <v>209.85199651541024</v>
      </c>
      <c r="F546" s="231">
        <f>F547</f>
        <v>793500</v>
      </c>
      <c r="G546" s="189">
        <f t="shared" si="251"/>
        <v>98.940149625935163</v>
      </c>
      <c r="H546" s="231">
        <f>H547</f>
        <v>793500</v>
      </c>
      <c r="I546" s="189">
        <f t="shared" si="253"/>
        <v>100</v>
      </c>
      <c r="J546" s="231">
        <f>J547</f>
        <v>830550</v>
      </c>
      <c r="K546" s="189">
        <f t="shared" si="254"/>
        <v>104.66918714555766</v>
      </c>
    </row>
    <row r="547" spans="1:11" ht="12.75" customHeight="1" x14ac:dyDescent="0.2">
      <c r="A547" s="131">
        <v>3631</v>
      </c>
      <c r="B547" s="134" t="s">
        <v>108</v>
      </c>
      <c r="C547" s="243">
        <v>382174.11</v>
      </c>
      <c r="D547" s="220">
        <v>802000</v>
      </c>
      <c r="E547" s="227">
        <f t="shared" si="256"/>
        <v>209.85199651541024</v>
      </c>
      <c r="F547" s="220">
        <v>793500</v>
      </c>
      <c r="G547" s="227">
        <f t="shared" si="251"/>
        <v>98.940149625935163</v>
      </c>
      <c r="H547" s="220">
        <v>793500</v>
      </c>
      <c r="I547" s="227">
        <f t="shared" si="253"/>
        <v>100</v>
      </c>
      <c r="J547" s="220">
        <v>830550</v>
      </c>
      <c r="K547" s="227">
        <f t="shared" si="254"/>
        <v>104.66918714555766</v>
      </c>
    </row>
    <row r="548" spans="1:11" ht="12.75" customHeight="1" x14ac:dyDescent="0.2">
      <c r="A548" s="86">
        <v>37</v>
      </c>
      <c r="B548" s="109" t="s">
        <v>113</v>
      </c>
      <c r="C548" s="252">
        <f>C549</f>
        <v>0</v>
      </c>
      <c r="D548" s="223">
        <f>D549</f>
        <v>7000</v>
      </c>
      <c r="E548" s="189" t="s">
        <v>120</v>
      </c>
      <c r="F548" s="223">
        <f>F549</f>
        <v>14000</v>
      </c>
      <c r="G548" s="189">
        <f t="shared" si="251"/>
        <v>200</v>
      </c>
      <c r="H548" s="223">
        <f>H549</f>
        <v>14000</v>
      </c>
      <c r="I548" s="189">
        <f t="shared" si="253"/>
        <v>100</v>
      </c>
      <c r="J548" s="223">
        <f>J549</f>
        <v>14000</v>
      </c>
      <c r="K548" s="189">
        <f t="shared" si="254"/>
        <v>100</v>
      </c>
    </row>
    <row r="549" spans="1:11" ht="12.75" customHeight="1" x14ac:dyDescent="0.2">
      <c r="A549" s="86">
        <v>372</v>
      </c>
      <c r="B549" s="88" t="s">
        <v>114</v>
      </c>
      <c r="C549" s="252">
        <f>SUM(C550:C550)</f>
        <v>0</v>
      </c>
      <c r="D549" s="223">
        <f>SUM(D550:D550)</f>
        <v>7000</v>
      </c>
      <c r="E549" s="189" t="s">
        <v>120</v>
      </c>
      <c r="F549" s="223">
        <f>SUM(F550:F550)</f>
        <v>14000</v>
      </c>
      <c r="G549" s="189">
        <f t="shared" si="251"/>
        <v>200</v>
      </c>
      <c r="H549" s="223">
        <f>SUM(H550:H550)</f>
        <v>14000</v>
      </c>
      <c r="I549" s="189">
        <f t="shared" si="253"/>
        <v>100</v>
      </c>
      <c r="J549" s="223">
        <f>SUM(J550:J550)</f>
        <v>14000</v>
      </c>
      <c r="K549" s="189">
        <f t="shared" si="254"/>
        <v>100</v>
      </c>
    </row>
    <row r="550" spans="1:11" ht="12.75" customHeight="1" x14ac:dyDescent="0.2">
      <c r="A550" s="43">
        <v>3721</v>
      </c>
      <c r="B550" s="79" t="s">
        <v>107</v>
      </c>
      <c r="C550" s="230">
        <v>0</v>
      </c>
      <c r="D550" s="4">
        <v>7000</v>
      </c>
      <c r="E550" s="227" t="s">
        <v>120</v>
      </c>
      <c r="F550" s="4">
        <v>14000</v>
      </c>
      <c r="G550" s="227">
        <f t="shared" si="251"/>
        <v>200</v>
      </c>
      <c r="H550" s="4">
        <v>14000</v>
      </c>
      <c r="I550" s="227">
        <f t="shared" si="253"/>
        <v>100</v>
      </c>
      <c r="J550" s="4">
        <v>14000</v>
      </c>
      <c r="K550" s="227">
        <f t="shared" si="254"/>
        <v>100</v>
      </c>
    </row>
    <row r="551" spans="1:11" ht="12.75" customHeight="1" x14ac:dyDescent="0.2">
      <c r="A551" s="124">
        <v>4</v>
      </c>
      <c r="B551" s="125" t="s">
        <v>58</v>
      </c>
      <c r="C551" s="252">
        <f t="shared" ref="C551:J552" si="257">C552</f>
        <v>16423.669999999998</v>
      </c>
      <c r="D551" s="223">
        <f t="shared" si="257"/>
        <v>23500</v>
      </c>
      <c r="E551" s="91">
        <f>D551/C551*100</f>
        <v>143.08616770794836</v>
      </c>
      <c r="F551" s="223">
        <f t="shared" si="257"/>
        <v>44000</v>
      </c>
      <c r="G551" s="91">
        <f t="shared" si="251"/>
        <v>187.2340425531915</v>
      </c>
      <c r="H551" s="223">
        <f t="shared" si="257"/>
        <v>28500</v>
      </c>
      <c r="I551" s="91">
        <f t="shared" si="253"/>
        <v>64.772727272727266</v>
      </c>
      <c r="J551" s="223">
        <f t="shared" si="257"/>
        <v>28500</v>
      </c>
      <c r="K551" s="91">
        <f t="shared" si="254"/>
        <v>100</v>
      </c>
    </row>
    <row r="552" spans="1:11" ht="12.75" customHeight="1" x14ac:dyDescent="0.2">
      <c r="A552" s="124">
        <v>42</v>
      </c>
      <c r="B552" s="102" t="s">
        <v>20</v>
      </c>
      <c r="C552" s="252">
        <f t="shared" si="257"/>
        <v>16423.669999999998</v>
      </c>
      <c r="D552" s="223">
        <f t="shared" si="257"/>
        <v>23500</v>
      </c>
      <c r="E552" s="91">
        <f>D552/C552*100</f>
        <v>143.08616770794836</v>
      </c>
      <c r="F552" s="223">
        <f t="shared" si="257"/>
        <v>44000</v>
      </c>
      <c r="G552" s="91">
        <f t="shared" si="251"/>
        <v>187.2340425531915</v>
      </c>
      <c r="H552" s="223">
        <f t="shared" si="257"/>
        <v>28500</v>
      </c>
      <c r="I552" s="91">
        <f t="shared" si="253"/>
        <v>64.772727272727266</v>
      </c>
      <c r="J552" s="223">
        <f t="shared" si="257"/>
        <v>28500</v>
      </c>
      <c r="K552" s="91">
        <f t="shared" si="254"/>
        <v>100</v>
      </c>
    </row>
    <row r="553" spans="1:11" ht="12.75" customHeight="1" x14ac:dyDescent="0.2">
      <c r="A553" s="124">
        <v>422</v>
      </c>
      <c r="B553" s="103" t="s">
        <v>25</v>
      </c>
      <c r="C553" s="252">
        <f>SUM(C554:C558)</f>
        <v>16423.669999999998</v>
      </c>
      <c r="D553" s="223">
        <f>SUM(D554:D558)</f>
        <v>23500</v>
      </c>
      <c r="E553" s="91">
        <f>D553/C553*100</f>
        <v>143.08616770794836</v>
      </c>
      <c r="F553" s="223">
        <f>SUM(F554:F558)</f>
        <v>44000</v>
      </c>
      <c r="G553" s="91">
        <f t="shared" si="251"/>
        <v>187.2340425531915</v>
      </c>
      <c r="H553" s="223">
        <f>SUM(H554:H558)</f>
        <v>28500</v>
      </c>
      <c r="I553" s="91">
        <f t="shared" si="253"/>
        <v>64.772727272727266</v>
      </c>
      <c r="J553" s="223">
        <f>SUM(J554:J558)</f>
        <v>28500</v>
      </c>
      <c r="K553" s="91">
        <f t="shared" si="254"/>
        <v>100</v>
      </c>
    </row>
    <row r="554" spans="1:11" ht="12.75" customHeight="1" x14ac:dyDescent="0.2">
      <c r="A554" s="89" t="s">
        <v>21</v>
      </c>
      <c r="B554" s="112" t="s">
        <v>22</v>
      </c>
      <c r="C554" s="230">
        <v>0</v>
      </c>
      <c r="D554" s="4">
        <v>500</v>
      </c>
      <c r="E554" s="227" t="s">
        <v>120</v>
      </c>
      <c r="F554" s="4">
        <v>500</v>
      </c>
      <c r="G554" s="227">
        <f t="shared" si="251"/>
        <v>100</v>
      </c>
      <c r="H554" s="4">
        <v>500</v>
      </c>
      <c r="I554" s="227">
        <f t="shared" si="253"/>
        <v>100</v>
      </c>
      <c r="J554" s="4">
        <v>500</v>
      </c>
      <c r="K554" s="227">
        <f t="shared" si="254"/>
        <v>100</v>
      </c>
    </row>
    <row r="555" spans="1:11" ht="12.75" customHeight="1" x14ac:dyDescent="0.2">
      <c r="A555" s="43" t="s">
        <v>23</v>
      </c>
      <c r="B555" s="43" t="s">
        <v>24</v>
      </c>
      <c r="C555" s="230">
        <v>0</v>
      </c>
      <c r="D555" s="4">
        <v>500</v>
      </c>
      <c r="E555" s="227" t="s">
        <v>120</v>
      </c>
      <c r="F555" s="4">
        <v>500</v>
      </c>
      <c r="G555" s="227">
        <f t="shared" si="251"/>
        <v>100</v>
      </c>
      <c r="H555" s="4">
        <v>500</v>
      </c>
      <c r="I555" s="227">
        <f t="shared" si="253"/>
        <v>100</v>
      </c>
      <c r="J555" s="4">
        <v>500</v>
      </c>
      <c r="K555" s="227">
        <f t="shared" si="254"/>
        <v>100</v>
      </c>
    </row>
    <row r="556" spans="1:11" ht="12.75" customHeight="1" x14ac:dyDescent="0.2">
      <c r="A556" s="43">
        <v>4223</v>
      </c>
      <c r="B556" s="43" t="s">
        <v>181</v>
      </c>
      <c r="C556" s="230">
        <v>0</v>
      </c>
      <c r="D556" s="4">
        <v>2000</v>
      </c>
      <c r="E556" s="227" t="s">
        <v>120</v>
      </c>
      <c r="F556" s="4">
        <v>2000</v>
      </c>
      <c r="G556" s="227">
        <f t="shared" si="251"/>
        <v>100</v>
      </c>
      <c r="H556" s="4">
        <v>2000</v>
      </c>
      <c r="I556" s="227">
        <f t="shared" si="253"/>
        <v>100</v>
      </c>
      <c r="J556" s="4">
        <v>2000</v>
      </c>
      <c r="K556" s="227">
        <f t="shared" si="254"/>
        <v>100</v>
      </c>
    </row>
    <row r="557" spans="1:11" ht="12.75" customHeight="1" x14ac:dyDescent="0.2">
      <c r="A557" s="43">
        <v>4225</v>
      </c>
      <c r="B557" s="79" t="s">
        <v>102</v>
      </c>
      <c r="C557" s="230">
        <v>0</v>
      </c>
      <c r="D557" s="4">
        <v>500</v>
      </c>
      <c r="E557" s="227" t="s">
        <v>120</v>
      </c>
      <c r="F557" s="4">
        <v>500</v>
      </c>
      <c r="G557" s="227">
        <f t="shared" si="251"/>
        <v>100</v>
      </c>
      <c r="H557" s="4">
        <v>500</v>
      </c>
      <c r="I557" s="227">
        <f t="shared" si="253"/>
        <v>100</v>
      </c>
      <c r="J557" s="4">
        <v>500</v>
      </c>
      <c r="K557" s="227">
        <f t="shared" si="254"/>
        <v>100</v>
      </c>
    </row>
    <row r="558" spans="1:11" ht="12.75" customHeight="1" x14ac:dyDescent="0.2">
      <c r="A558" s="43">
        <v>4227</v>
      </c>
      <c r="B558" s="79" t="s">
        <v>103</v>
      </c>
      <c r="C558" s="230">
        <v>16423.669999999998</v>
      </c>
      <c r="D558" s="4">
        <v>20000</v>
      </c>
      <c r="E558" s="227">
        <f>D558/C558*100</f>
        <v>121.77546187910499</v>
      </c>
      <c r="F558" s="4">
        <v>40500</v>
      </c>
      <c r="G558" s="227">
        <f t="shared" si="251"/>
        <v>202.5</v>
      </c>
      <c r="H558" s="4">
        <v>25000</v>
      </c>
      <c r="I558" s="227">
        <f t="shared" si="253"/>
        <v>61.728395061728392</v>
      </c>
      <c r="J558" s="4">
        <v>25000</v>
      </c>
      <c r="K558" s="227">
        <f t="shared" si="254"/>
        <v>100</v>
      </c>
    </row>
    <row r="559" spans="1:11" ht="12.75" customHeight="1" x14ac:dyDescent="0.2">
      <c r="A559" s="174"/>
      <c r="B559" s="141"/>
      <c r="C559" s="141"/>
      <c r="E559" s="227"/>
      <c r="G559" s="227"/>
      <c r="H559" s="235"/>
      <c r="I559" s="227"/>
      <c r="J559" s="235"/>
      <c r="K559" s="227"/>
    </row>
    <row r="560" spans="1:11" ht="12.75" customHeight="1" x14ac:dyDescent="0.2">
      <c r="A560" s="175"/>
      <c r="B560" s="173"/>
      <c r="C560" s="173"/>
      <c r="E560" s="227"/>
      <c r="G560" s="227"/>
      <c r="H560" s="235"/>
      <c r="I560" s="227"/>
      <c r="J560" s="235"/>
      <c r="K560" s="227"/>
    </row>
    <row r="561" spans="1:11" ht="12.75" customHeight="1" x14ac:dyDescent="0.2">
      <c r="B561" s="263"/>
      <c r="C561" s="263"/>
      <c r="D561" s="223"/>
      <c r="E561" s="252"/>
      <c r="F561" s="223"/>
      <c r="G561" s="252"/>
      <c r="H561" s="223"/>
      <c r="I561" s="252"/>
      <c r="J561" s="223"/>
      <c r="K561" s="252"/>
    </row>
    <row r="562" spans="1:11" ht="12.75" customHeight="1" x14ac:dyDescent="0.2">
      <c r="A562" s="131"/>
      <c r="B562" s="263"/>
      <c r="C562" s="263"/>
      <c r="D562" s="223"/>
      <c r="E562" s="252"/>
      <c r="F562" s="223"/>
      <c r="G562" s="252"/>
      <c r="H562" s="223"/>
      <c r="I562" s="252"/>
      <c r="J562" s="223"/>
      <c r="K562" s="252"/>
    </row>
    <row r="563" spans="1:11" ht="12.75" customHeight="1" x14ac:dyDescent="0.2">
      <c r="B563" s="264"/>
      <c r="C563" s="215"/>
      <c r="D563" s="215"/>
      <c r="E563" s="253"/>
      <c r="F563" s="215"/>
      <c r="G563" s="253"/>
      <c r="H563" s="215"/>
      <c r="I563" s="253"/>
      <c r="J563" s="215"/>
      <c r="K563" s="253"/>
    </row>
    <row r="564" spans="1:11" ht="12.75" customHeight="1" x14ac:dyDescent="0.2">
      <c r="A564" s="131"/>
      <c r="B564" s="264"/>
      <c r="C564" s="215"/>
      <c r="D564" s="215"/>
      <c r="E564" s="253"/>
      <c r="F564" s="215"/>
      <c r="G564" s="253"/>
      <c r="H564" s="215"/>
      <c r="I564" s="253"/>
      <c r="J564" s="215"/>
      <c r="K564" s="253"/>
    </row>
    <row r="565" spans="1:11" ht="12.75" customHeight="1" x14ac:dyDescent="0.2">
      <c r="B565" s="263"/>
      <c r="C565" s="263"/>
      <c r="D565" s="223"/>
      <c r="E565" s="252"/>
      <c r="F565" s="223"/>
      <c r="G565" s="252"/>
      <c r="H565" s="223"/>
      <c r="I565" s="252"/>
      <c r="J565" s="223"/>
      <c r="K565" s="252"/>
    </row>
    <row r="566" spans="1:11" ht="12.75" customHeight="1" x14ac:dyDescent="0.2">
      <c r="A566" s="174"/>
      <c r="B566" s="263"/>
      <c r="C566" s="263"/>
      <c r="D566" s="223"/>
      <c r="E566" s="252"/>
      <c r="F566" s="223"/>
      <c r="G566" s="252"/>
      <c r="H566" s="223"/>
      <c r="I566" s="252"/>
      <c r="J566" s="223"/>
      <c r="K566" s="252"/>
    </row>
    <row r="567" spans="1:11" ht="12.75" customHeight="1" x14ac:dyDescent="0.2">
      <c r="A567" s="175"/>
      <c r="B567" s="263"/>
      <c r="C567" s="263"/>
      <c r="H567" s="235"/>
      <c r="J567" s="235"/>
    </row>
    <row r="568" spans="1:11" ht="12.75" customHeight="1" x14ac:dyDescent="0.2">
      <c r="A568" s="176"/>
      <c r="B568" s="266"/>
      <c r="C568" s="266"/>
      <c r="F568" s="223"/>
      <c r="H568" s="223"/>
      <c r="J568" s="223"/>
    </row>
    <row r="569" spans="1:11" ht="12.75" customHeight="1" x14ac:dyDescent="0.2"/>
    <row r="570" spans="1:11" ht="12.75" customHeight="1" x14ac:dyDescent="0.2">
      <c r="A570" s="131"/>
      <c r="B570" s="172"/>
      <c r="C570" s="172"/>
      <c r="G570" s="235"/>
      <c r="H570" s="235"/>
      <c r="I570" s="235"/>
      <c r="J570" s="235"/>
    </row>
    <row r="571" spans="1:11" ht="12.75" customHeight="1" x14ac:dyDescent="0.2"/>
    <row r="572" spans="1:11" ht="12.75" customHeight="1" x14ac:dyDescent="0.2">
      <c r="A572" s="131"/>
      <c r="B572" s="172"/>
      <c r="C572" s="172"/>
    </row>
    <row r="573" spans="1:11" ht="12.75" customHeight="1" x14ac:dyDescent="0.2"/>
    <row r="574" spans="1:11" ht="12.75" customHeight="1" x14ac:dyDescent="0.2">
      <c r="A574" s="174"/>
      <c r="B574" s="141"/>
      <c r="C574" s="141"/>
    </row>
    <row r="575" spans="1:11" ht="12.75" customHeight="1" x14ac:dyDescent="0.2">
      <c r="A575" s="175"/>
      <c r="B575" s="173"/>
      <c r="C575" s="173"/>
    </row>
    <row r="576" spans="1:11" ht="12.75" customHeight="1" x14ac:dyDescent="0.2">
      <c r="A576" s="175"/>
      <c r="B576" s="173"/>
      <c r="C576" s="173"/>
    </row>
    <row r="577" spans="1:11" ht="12.75" customHeight="1" x14ac:dyDescent="0.2">
      <c r="A577" s="175"/>
      <c r="B577" s="173"/>
      <c r="C577" s="173"/>
    </row>
    <row r="578" spans="1:11" ht="12.75" customHeight="1" x14ac:dyDescent="0.2">
      <c r="A578" s="175"/>
      <c r="B578" s="173"/>
      <c r="C578" s="272"/>
      <c r="D578" s="274"/>
      <c r="E578" s="272"/>
      <c r="F578" s="272"/>
      <c r="G578" s="272"/>
      <c r="H578" s="272"/>
      <c r="I578" s="272"/>
      <c r="J578" s="272"/>
      <c r="K578" s="272"/>
    </row>
    <row r="579" spans="1:11" ht="12.75" customHeight="1" x14ac:dyDescent="0.2">
      <c r="A579" s="175"/>
      <c r="B579" s="173"/>
      <c r="C579" s="173"/>
    </row>
    <row r="580" spans="1:11" ht="12.75" customHeight="1" x14ac:dyDescent="0.2">
      <c r="A580" s="175"/>
      <c r="B580" s="173"/>
      <c r="C580" s="272"/>
      <c r="D580" s="274"/>
      <c r="E580" s="272"/>
      <c r="F580" s="272"/>
      <c r="G580" s="272"/>
      <c r="H580" s="272"/>
      <c r="I580" s="272"/>
      <c r="J580" s="272"/>
      <c r="K580" s="272"/>
    </row>
    <row r="581" spans="1:11" ht="12.75" customHeight="1" x14ac:dyDescent="0.2">
      <c r="A581" s="175"/>
      <c r="B581" s="173"/>
      <c r="C581" s="173"/>
    </row>
    <row r="582" spans="1:11" ht="12.75" customHeight="1" x14ac:dyDescent="0.2">
      <c r="C582" s="152"/>
      <c r="D582" s="245"/>
      <c r="E582" s="152"/>
      <c r="F582" s="152"/>
      <c r="G582" s="152"/>
      <c r="H582" s="152"/>
      <c r="I582" s="152"/>
      <c r="J582" s="152"/>
      <c r="K582" s="152"/>
    </row>
    <row r="583" spans="1:11" ht="12.75" customHeight="1" x14ac:dyDescent="0.2">
      <c r="A583" s="131"/>
      <c r="B583" s="172"/>
      <c r="C583" s="172"/>
    </row>
    <row r="584" spans="1:11" ht="12.75" customHeight="1" x14ac:dyDescent="0.2"/>
    <row r="585" spans="1:11" ht="12.75" customHeight="1" x14ac:dyDescent="0.2">
      <c r="A585" s="131"/>
      <c r="B585" s="172"/>
      <c r="C585" s="172"/>
    </row>
    <row r="586" spans="1:11" ht="12.75" customHeight="1" x14ac:dyDescent="0.2"/>
    <row r="587" spans="1:11" ht="12.75" customHeight="1" x14ac:dyDescent="0.2">
      <c r="A587" s="174"/>
      <c r="B587" s="141"/>
      <c r="C587" s="141"/>
    </row>
    <row r="588" spans="1:11" ht="12.75" customHeight="1" x14ac:dyDescent="0.2">
      <c r="A588" s="175"/>
      <c r="B588" s="173"/>
      <c r="C588" s="173"/>
    </row>
    <row r="589" spans="1:11" ht="12.75" customHeight="1" x14ac:dyDescent="0.2">
      <c r="A589" s="175"/>
      <c r="B589" s="173"/>
      <c r="C589" s="173"/>
    </row>
    <row r="590" spans="1:11" ht="12.75" customHeight="1" x14ac:dyDescent="0.2"/>
    <row r="591" spans="1:11" ht="12.75" customHeight="1" x14ac:dyDescent="0.2">
      <c r="A591" s="131"/>
      <c r="B591" s="172"/>
      <c r="C591" s="172"/>
    </row>
    <row r="592" spans="1:11" ht="12.75" customHeight="1" x14ac:dyDescent="0.2"/>
    <row r="593" spans="1:3" ht="12.75" customHeight="1" x14ac:dyDescent="0.2">
      <c r="A593" s="131"/>
      <c r="B593" s="172"/>
      <c r="C593" s="172"/>
    </row>
    <row r="594" spans="1:3" ht="12.75" customHeight="1" x14ac:dyDescent="0.2"/>
    <row r="595" spans="1:3" ht="12.75" customHeight="1" x14ac:dyDescent="0.2">
      <c r="A595" s="174"/>
      <c r="B595" s="141"/>
      <c r="C595" s="141"/>
    </row>
    <row r="596" spans="1:3" ht="12.75" customHeight="1" x14ac:dyDescent="0.2">
      <c r="A596" s="175"/>
      <c r="B596" s="173"/>
      <c r="C596" s="173"/>
    </row>
    <row r="597" spans="1:3" ht="12.75" customHeight="1" x14ac:dyDescent="0.2">
      <c r="A597" s="175"/>
      <c r="B597" s="173"/>
      <c r="C597" s="173"/>
    </row>
    <row r="598" spans="1:3" ht="12.75" customHeight="1" x14ac:dyDescent="0.2"/>
    <row r="599" spans="1:3" ht="12.75" customHeight="1" x14ac:dyDescent="0.2">
      <c r="A599" s="131"/>
      <c r="B599" s="172"/>
      <c r="C599" s="172"/>
    </row>
    <row r="600" spans="1:3" ht="12.75" customHeight="1" x14ac:dyDescent="0.2"/>
    <row r="601" spans="1:3" ht="12.75" customHeight="1" x14ac:dyDescent="0.2">
      <c r="A601" s="131"/>
      <c r="B601" s="172"/>
      <c r="C601" s="172"/>
    </row>
    <row r="602" spans="1:3" ht="12.75" customHeight="1" x14ac:dyDescent="0.2"/>
    <row r="603" spans="1:3" ht="12.75" customHeight="1" x14ac:dyDescent="0.2">
      <c r="A603" s="174"/>
      <c r="B603" s="141"/>
      <c r="C603" s="141"/>
    </row>
    <row r="604" spans="1:3" ht="12.75" customHeight="1" x14ac:dyDescent="0.2">
      <c r="A604" s="175"/>
      <c r="B604" s="173"/>
      <c r="C604" s="173"/>
    </row>
    <row r="605" spans="1:3" ht="12.75" customHeight="1" x14ac:dyDescent="0.2"/>
    <row r="606" spans="1:3" ht="12.75" customHeight="1" x14ac:dyDescent="0.2">
      <c r="A606" s="131"/>
      <c r="B606" s="172"/>
      <c r="C606" s="172"/>
    </row>
    <row r="607" spans="1:3" ht="12.75" customHeight="1" x14ac:dyDescent="0.2"/>
    <row r="608" spans="1:3" ht="12.75" customHeight="1" x14ac:dyDescent="0.2">
      <c r="A608" s="131"/>
      <c r="B608" s="172"/>
      <c r="C608" s="172"/>
    </row>
    <row r="609" spans="1:3" ht="12.75" customHeight="1" x14ac:dyDescent="0.2"/>
    <row r="610" spans="1:3" ht="12.75" customHeight="1" x14ac:dyDescent="0.2">
      <c r="A610" s="174"/>
      <c r="B610" s="141"/>
      <c r="C610" s="141"/>
    </row>
    <row r="611" spans="1:3" ht="12.75" customHeight="1" x14ac:dyDescent="0.2">
      <c r="A611" s="175"/>
      <c r="B611" s="173"/>
      <c r="C611" s="173"/>
    </row>
    <row r="612" spans="1:3" ht="12.75" customHeight="1" x14ac:dyDescent="0.2">
      <c r="A612" s="175"/>
      <c r="B612" s="173"/>
      <c r="C612" s="173"/>
    </row>
    <row r="613" spans="1:3" ht="12.75" customHeight="1" x14ac:dyDescent="0.2"/>
    <row r="614" spans="1:3" ht="12.75" customHeight="1" x14ac:dyDescent="0.2">
      <c r="A614" s="131"/>
      <c r="B614" s="172"/>
      <c r="C614" s="172"/>
    </row>
    <row r="615" spans="1:3" ht="12.75" customHeight="1" x14ac:dyDescent="0.2"/>
    <row r="616" spans="1:3" ht="12.75" customHeight="1" x14ac:dyDescent="0.2">
      <c r="A616" s="131"/>
      <c r="B616" s="172"/>
      <c r="C616" s="172"/>
    </row>
    <row r="617" spans="1:3" ht="12.75" customHeight="1" x14ac:dyDescent="0.2"/>
    <row r="618" spans="1:3" ht="12.75" customHeight="1" x14ac:dyDescent="0.2">
      <c r="A618" s="174"/>
      <c r="B618" s="141"/>
      <c r="C618" s="141"/>
    </row>
    <row r="619" spans="1:3" ht="12.75" customHeight="1" x14ac:dyDescent="0.2">
      <c r="A619" s="175"/>
      <c r="B619" s="173"/>
      <c r="C619" s="173"/>
    </row>
    <row r="620" spans="1:3" ht="12.75" customHeight="1" x14ac:dyDescent="0.2"/>
    <row r="621" spans="1:3" ht="12.75" customHeight="1" x14ac:dyDescent="0.2">
      <c r="A621" s="131"/>
      <c r="B621" s="172"/>
      <c r="C621" s="172"/>
    </row>
    <row r="622" spans="1:3" ht="12.75" customHeight="1" x14ac:dyDescent="0.2"/>
    <row r="623" spans="1:3" ht="12.75" customHeight="1" x14ac:dyDescent="0.2">
      <c r="A623" s="131"/>
      <c r="B623" s="172"/>
      <c r="C623" s="172"/>
    </row>
    <row r="624" spans="1:3" ht="12.75" customHeight="1" x14ac:dyDescent="0.2"/>
    <row r="625" spans="1:3" ht="12.75" customHeight="1" x14ac:dyDescent="0.2">
      <c r="A625" s="174"/>
      <c r="B625" s="141"/>
      <c r="C625" s="141"/>
    </row>
    <row r="626" spans="1:3" ht="12.75" customHeight="1" x14ac:dyDescent="0.2">
      <c r="A626" s="175"/>
      <c r="B626" s="173"/>
      <c r="C626" s="173"/>
    </row>
    <row r="627" spans="1:3" ht="12.75" customHeight="1" x14ac:dyDescent="0.2">
      <c r="A627" s="175"/>
      <c r="B627" s="173"/>
      <c r="C627" s="173"/>
    </row>
    <row r="628" spans="1:3" ht="12.75" customHeight="1" x14ac:dyDescent="0.2"/>
    <row r="629" spans="1:3" ht="12.75" customHeight="1" x14ac:dyDescent="0.2">
      <c r="A629" s="131"/>
      <c r="B629" s="172"/>
      <c r="C629" s="172"/>
    </row>
    <row r="630" spans="1:3" ht="12.75" customHeight="1" x14ac:dyDescent="0.2"/>
    <row r="631" spans="1:3" ht="12.75" customHeight="1" x14ac:dyDescent="0.2">
      <c r="A631" s="131"/>
      <c r="B631" s="172"/>
      <c r="C631" s="172"/>
    </row>
    <row r="632" spans="1:3" ht="12.75" customHeight="1" x14ac:dyDescent="0.2"/>
    <row r="633" spans="1:3" ht="12.75" customHeight="1" x14ac:dyDescent="0.2">
      <c r="A633" s="174"/>
      <c r="B633" s="141"/>
      <c r="C633" s="141"/>
    </row>
    <row r="634" spans="1:3" ht="12.75" customHeight="1" x14ac:dyDescent="0.2">
      <c r="A634" s="175"/>
      <c r="B634" s="173"/>
      <c r="C634" s="173"/>
    </row>
    <row r="635" spans="1:3" ht="12.75" customHeight="1" x14ac:dyDescent="0.2"/>
    <row r="636" spans="1:3" ht="12.75" customHeight="1" x14ac:dyDescent="0.2">
      <c r="A636" s="131"/>
      <c r="B636" s="172"/>
      <c r="C636" s="172"/>
    </row>
    <row r="637" spans="1:3" ht="12.75" customHeight="1" x14ac:dyDescent="0.2"/>
    <row r="638" spans="1:3" ht="12.75" customHeight="1" x14ac:dyDescent="0.2">
      <c r="A638" s="131"/>
      <c r="B638" s="172"/>
      <c r="C638" s="172"/>
    </row>
    <row r="639" spans="1:3" ht="12.75" customHeight="1" x14ac:dyDescent="0.2"/>
    <row r="640" spans="1:3" ht="12.75" customHeight="1" x14ac:dyDescent="0.2">
      <c r="A640" s="174"/>
      <c r="B640" s="141"/>
      <c r="C640" s="141"/>
    </row>
    <row r="641" spans="1:3" ht="12.75" customHeight="1" x14ac:dyDescent="0.2">
      <c r="A641" s="175"/>
      <c r="B641" s="173"/>
      <c r="C641" s="173"/>
    </row>
    <row r="642" spans="1:3" ht="12.75" customHeight="1" x14ac:dyDescent="0.2"/>
    <row r="643" spans="1:3" ht="12.75" customHeight="1" x14ac:dyDescent="0.2">
      <c r="A643" s="131"/>
      <c r="B643" s="172"/>
      <c r="C643" s="172"/>
    </row>
    <row r="644" spans="1:3" ht="12.75" customHeight="1" x14ac:dyDescent="0.2"/>
    <row r="645" spans="1:3" ht="12.75" customHeight="1" x14ac:dyDescent="0.2">
      <c r="A645" s="131"/>
      <c r="B645" s="172"/>
      <c r="C645" s="172"/>
    </row>
    <row r="646" spans="1:3" ht="12.75" customHeight="1" x14ac:dyDescent="0.2"/>
    <row r="647" spans="1:3" ht="12.75" customHeight="1" x14ac:dyDescent="0.2">
      <c r="A647" s="174"/>
      <c r="B647" s="141"/>
      <c r="C647" s="141"/>
    </row>
    <row r="648" spans="1:3" ht="12.75" customHeight="1" x14ac:dyDescent="0.2">
      <c r="A648" s="175"/>
      <c r="B648" s="173"/>
      <c r="C648" s="173"/>
    </row>
    <row r="649" spans="1:3" ht="12.75" customHeight="1" x14ac:dyDescent="0.2"/>
    <row r="650" spans="1:3" ht="12.75" customHeight="1" x14ac:dyDescent="0.2">
      <c r="A650" s="131"/>
      <c r="B650" s="172"/>
      <c r="C650" s="172"/>
    </row>
    <row r="651" spans="1:3" ht="12.75" customHeight="1" x14ac:dyDescent="0.2"/>
    <row r="652" spans="1:3" ht="12.75" customHeight="1" x14ac:dyDescent="0.2">
      <c r="A652" s="131"/>
      <c r="B652" s="172"/>
      <c r="C652" s="172"/>
    </row>
    <row r="653" spans="1:3" ht="12.75" customHeight="1" x14ac:dyDescent="0.2"/>
    <row r="654" spans="1:3" ht="12.75" customHeight="1" x14ac:dyDescent="0.2">
      <c r="A654" s="174"/>
      <c r="B654" s="141"/>
      <c r="C654" s="141"/>
    </row>
    <row r="655" spans="1:3" ht="12.75" customHeight="1" x14ac:dyDescent="0.2">
      <c r="A655" s="175"/>
      <c r="B655" s="173"/>
      <c r="C655" s="173"/>
    </row>
    <row r="656" spans="1:3" ht="12.75" customHeight="1" x14ac:dyDescent="0.2"/>
    <row r="657" spans="1:3" ht="12.75" customHeight="1" x14ac:dyDescent="0.2">
      <c r="A657" s="131"/>
      <c r="B657" s="172"/>
      <c r="C657" s="172"/>
    </row>
    <row r="658" spans="1:3" ht="12.75" customHeight="1" x14ac:dyDescent="0.2"/>
    <row r="659" spans="1:3" ht="12.75" customHeight="1" x14ac:dyDescent="0.2">
      <c r="A659" s="131"/>
      <c r="B659" s="172"/>
      <c r="C659" s="172"/>
    </row>
    <row r="660" spans="1:3" ht="12.75" customHeight="1" x14ac:dyDescent="0.2"/>
    <row r="661" spans="1:3" ht="12.75" customHeight="1" x14ac:dyDescent="0.2">
      <c r="A661" s="174"/>
      <c r="B661" s="141"/>
      <c r="C661" s="141"/>
    </row>
    <row r="662" spans="1:3" ht="12.75" customHeight="1" x14ac:dyDescent="0.2">
      <c r="A662" s="175"/>
      <c r="B662" s="173"/>
      <c r="C662" s="173"/>
    </row>
    <row r="663" spans="1:3" ht="12.75" customHeight="1" x14ac:dyDescent="0.2"/>
    <row r="664" spans="1:3" ht="12.75" customHeight="1" x14ac:dyDescent="0.2">
      <c r="A664" s="131"/>
      <c r="B664" s="172"/>
      <c r="C664" s="172"/>
    </row>
    <row r="665" spans="1:3" ht="12.75" customHeight="1" x14ac:dyDescent="0.2"/>
    <row r="666" spans="1:3" ht="12.75" customHeight="1" x14ac:dyDescent="0.2">
      <c r="A666" s="131"/>
      <c r="B666" s="172"/>
      <c r="C666" s="172"/>
    </row>
    <row r="667" spans="1:3" ht="12.75" customHeight="1" x14ac:dyDescent="0.2"/>
    <row r="668" spans="1:3" ht="12.75" customHeight="1" x14ac:dyDescent="0.2">
      <c r="A668" s="174"/>
      <c r="B668" s="141"/>
      <c r="C668" s="141"/>
    </row>
    <row r="669" spans="1:3" ht="12.75" customHeight="1" x14ac:dyDescent="0.2">
      <c r="A669" s="175"/>
      <c r="B669" s="173"/>
      <c r="C669" s="173"/>
    </row>
    <row r="670" spans="1:3" ht="12.75" customHeight="1" x14ac:dyDescent="0.2"/>
    <row r="671" spans="1:3" ht="12.75" customHeight="1" x14ac:dyDescent="0.2">
      <c r="A671" s="131"/>
      <c r="B671" s="172"/>
      <c r="C671" s="172"/>
    </row>
    <row r="672" spans="1:3" ht="12.75" customHeight="1" x14ac:dyDescent="0.2"/>
    <row r="673" spans="1:3" ht="12.75" customHeight="1" x14ac:dyDescent="0.2">
      <c r="A673" s="131"/>
      <c r="B673" s="172"/>
      <c r="C673" s="172"/>
    </row>
    <row r="674" spans="1:3" ht="12.75" customHeight="1" x14ac:dyDescent="0.2"/>
    <row r="675" spans="1:3" ht="12.75" customHeight="1" x14ac:dyDescent="0.2">
      <c r="A675" s="174"/>
      <c r="B675" s="141"/>
      <c r="C675" s="141"/>
    </row>
    <row r="676" spans="1:3" ht="12.75" customHeight="1" x14ac:dyDescent="0.2">
      <c r="A676" s="175"/>
      <c r="B676" s="173"/>
      <c r="C676" s="173"/>
    </row>
    <row r="677" spans="1:3" ht="12.75" customHeight="1" x14ac:dyDescent="0.2"/>
    <row r="678" spans="1:3" ht="12.75" customHeight="1" x14ac:dyDescent="0.2">
      <c r="A678" s="131"/>
      <c r="B678" s="172"/>
      <c r="C678" s="172"/>
    </row>
    <row r="679" spans="1:3" ht="12.75" customHeight="1" x14ac:dyDescent="0.2"/>
    <row r="680" spans="1:3" ht="12.75" customHeight="1" x14ac:dyDescent="0.2">
      <c r="A680" s="131"/>
      <c r="B680" s="172"/>
      <c r="C680" s="172"/>
    </row>
    <row r="681" spans="1:3" ht="12.75" customHeight="1" x14ac:dyDescent="0.2"/>
    <row r="682" spans="1:3" ht="12.75" customHeight="1" x14ac:dyDescent="0.2">
      <c r="A682" s="174"/>
      <c r="B682" s="141"/>
      <c r="C682" s="141"/>
    </row>
    <row r="683" spans="1:3" ht="12.75" customHeight="1" x14ac:dyDescent="0.2">
      <c r="A683" s="175"/>
      <c r="B683" s="173"/>
      <c r="C683" s="173"/>
    </row>
    <row r="684" spans="1:3" ht="12.75" customHeight="1" x14ac:dyDescent="0.2">
      <c r="A684" s="175"/>
      <c r="B684" s="173"/>
      <c r="C684" s="173"/>
    </row>
    <row r="685" spans="1:3" ht="12.75" customHeight="1" x14ac:dyDescent="0.2">
      <c r="A685" s="131"/>
      <c r="B685" s="172"/>
      <c r="C685" s="172"/>
    </row>
    <row r="686" spans="1:3" ht="12.75" customHeight="1" x14ac:dyDescent="0.2"/>
    <row r="687" spans="1:3" ht="12.75" customHeight="1" x14ac:dyDescent="0.2">
      <c r="A687" s="131"/>
      <c r="B687" s="172"/>
      <c r="C687" s="172"/>
    </row>
    <row r="688" spans="1:3" ht="12.75" customHeight="1" x14ac:dyDescent="0.2"/>
    <row r="689" spans="1:3" ht="12.75" customHeight="1" x14ac:dyDescent="0.2">
      <c r="A689" s="174"/>
      <c r="B689" s="141"/>
      <c r="C689" s="141"/>
    </row>
    <row r="690" spans="1:3" ht="12.75" customHeight="1" x14ac:dyDescent="0.2">
      <c r="A690" s="175"/>
      <c r="B690" s="173"/>
      <c r="C690" s="173"/>
    </row>
    <row r="691" spans="1:3" ht="12.75" customHeight="1" x14ac:dyDescent="0.2">
      <c r="A691" s="175"/>
      <c r="B691" s="173"/>
      <c r="C691" s="173"/>
    </row>
    <row r="692" spans="1:3" ht="12.75" customHeight="1" x14ac:dyDescent="0.2"/>
    <row r="693" spans="1:3" ht="12.75" customHeight="1" x14ac:dyDescent="0.2">
      <c r="A693" s="131"/>
      <c r="B693" s="172"/>
      <c r="C693" s="172"/>
    </row>
    <row r="694" spans="1:3" ht="12.75" customHeight="1" x14ac:dyDescent="0.2"/>
    <row r="695" spans="1:3" ht="12.75" customHeight="1" x14ac:dyDescent="0.2">
      <c r="A695" s="131"/>
      <c r="B695" s="172"/>
      <c r="C695" s="172"/>
    </row>
    <row r="696" spans="1:3" ht="12.75" customHeight="1" x14ac:dyDescent="0.2"/>
    <row r="697" spans="1:3" ht="12.75" customHeight="1" x14ac:dyDescent="0.2">
      <c r="A697" s="174"/>
      <c r="B697" s="141"/>
      <c r="C697" s="141"/>
    </row>
    <row r="698" spans="1:3" ht="12.75" customHeight="1" x14ac:dyDescent="0.2">
      <c r="A698" s="175"/>
      <c r="B698" s="173"/>
      <c r="C698" s="173"/>
    </row>
    <row r="699" spans="1:3" ht="12.75" customHeight="1" x14ac:dyDescent="0.2"/>
    <row r="700" spans="1:3" ht="12.75" customHeight="1" x14ac:dyDescent="0.2">
      <c r="A700" s="131"/>
      <c r="B700" s="172"/>
      <c r="C700" s="172"/>
    </row>
    <row r="701" spans="1:3" ht="12.75" customHeight="1" x14ac:dyDescent="0.2"/>
    <row r="702" spans="1:3" ht="12.75" customHeight="1" x14ac:dyDescent="0.2">
      <c r="A702" s="131"/>
      <c r="B702" s="172"/>
      <c r="C702" s="172"/>
    </row>
    <row r="703" spans="1:3" ht="12.75" customHeight="1" x14ac:dyDescent="0.2"/>
    <row r="704" spans="1:3" ht="12.75" customHeight="1" x14ac:dyDescent="0.2">
      <c r="A704" s="174"/>
      <c r="B704" s="141"/>
      <c r="C704" s="141"/>
    </row>
    <row r="705" spans="1:3" ht="12.75" customHeight="1" x14ac:dyDescent="0.2">
      <c r="A705" s="175"/>
      <c r="B705" s="173"/>
      <c r="C705" s="173"/>
    </row>
    <row r="706" spans="1:3" ht="12.75" customHeight="1" x14ac:dyDescent="0.2"/>
    <row r="707" spans="1:3" ht="12.75" customHeight="1" x14ac:dyDescent="0.2">
      <c r="A707" s="131"/>
      <c r="B707" s="172"/>
      <c r="C707" s="172"/>
    </row>
    <row r="708" spans="1:3" ht="12.75" customHeight="1" x14ac:dyDescent="0.2"/>
    <row r="709" spans="1:3" ht="12.75" customHeight="1" x14ac:dyDescent="0.2">
      <c r="A709" s="131"/>
      <c r="B709" s="172"/>
      <c r="C709" s="172"/>
    </row>
    <row r="710" spans="1:3" ht="12.75" customHeight="1" x14ac:dyDescent="0.2"/>
    <row r="711" spans="1:3" ht="12.75" customHeight="1" x14ac:dyDescent="0.2">
      <c r="A711" s="174"/>
      <c r="B711" s="141"/>
      <c r="C711" s="141"/>
    </row>
    <row r="712" spans="1:3" ht="12.75" customHeight="1" x14ac:dyDescent="0.2">
      <c r="A712" s="175"/>
      <c r="B712" s="173"/>
      <c r="C712" s="173"/>
    </row>
    <row r="713" spans="1:3" ht="12.75" customHeight="1" x14ac:dyDescent="0.2"/>
    <row r="714" spans="1:3" ht="12.75" customHeight="1" x14ac:dyDescent="0.2">
      <c r="A714" s="131"/>
      <c r="B714" s="172"/>
      <c r="C714" s="172"/>
    </row>
    <row r="715" spans="1:3" ht="12.75" customHeight="1" x14ac:dyDescent="0.2"/>
    <row r="716" spans="1:3" ht="12.75" customHeight="1" x14ac:dyDescent="0.2">
      <c r="A716" s="131"/>
      <c r="B716" s="172"/>
      <c r="C716" s="172"/>
    </row>
    <row r="717" spans="1:3" ht="12.75" customHeight="1" x14ac:dyDescent="0.2"/>
    <row r="718" spans="1:3" ht="12.75" customHeight="1" x14ac:dyDescent="0.2">
      <c r="A718" s="174"/>
      <c r="B718" s="141"/>
      <c r="C718" s="141"/>
    </row>
    <row r="719" spans="1:3" ht="12.75" customHeight="1" x14ac:dyDescent="0.2">
      <c r="A719" s="175"/>
      <c r="B719" s="173"/>
      <c r="C719" s="173"/>
    </row>
    <row r="720" spans="1:3" ht="12.75" customHeight="1" x14ac:dyDescent="0.2"/>
    <row r="721" spans="1:3" ht="12.75" customHeight="1" x14ac:dyDescent="0.2">
      <c r="A721" s="131"/>
      <c r="B721" s="172"/>
      <c r="C721" s="172"/>
    </row>
    <row r="722" spans="1:3" ht="12.75" customHeight="1" x14ac:dyDescent="0.2"/>
    <row r="723" spans="1:3" ht="12.75" customHeight="1" x14ac:dyDescent="0.2">
      <c r="A723" s="131"/>
      <c r="B723" s="172"/>
      <c r="C723" s="172"/>
    </row>
    <row r="724" spans="1:3" ht="12.75" customHeight="1" x14ac:dyDescent="0.2"/>
    <row r="725" spans="1:3" ht="12.75" customHeight="1" x14ac:dyDescent="0.2">
      <c r="A725" s="174"/>
      <c r="B725" s="141"/>
      <c r="C725" s="141"/>
    </row>
    <row r="726" spans="1:3" ht="12.75" customHeight="1" x14ac:dyDescent="0.2">
      <c r="A726" s="175"/>
      <c r="B726" s="173"/>
      <c r="C726" s="173"/>
    </row>
    <row r="727" spans="1:3" ht="12.75" customHeight="1" x14ac:dyDescent="0.2"/>
    <row r="728" spans="1:3" ht="12.75" customHeight="1" x14ac:dyDescent="0.2">
      <c r="A728" s="131"/>
      <c r="B728" s="172"/>
      <c r="C728" s="172"/>
    </row>
    <row r="729" spans="1:3" ht="12.75" customHeight="1" x14ac:dyDescent="0.2"/>
    <row r="730" spans="1:3" ht="12.75" customHeight="1" x14ac:dyDescent="0.2">
      <c r="A730" s="131"/>
      <c r="B730" s="172"/>
      <c r="C730" s="172"/>
    </row>
    <row r="731" spans="1:3" ht="12.75" customHeight="1" x14ac:dyDescent="0.2"/>
    <row r="732" spans="1:3" ht="12.75" customHeight="1" x14ac:dyDescent="0.2">
      <c r="A732" s="174"/>
      <c r="B732" s="141"/>
      <c r="C732" s="141"/>
    </row>
    <row r="733" spans="1:3" ht="12.75" customHeight="1" x14ac:dyDescent="0.2">
      <c r="A733" s="175"/>
      <c r="B733" s="173"/>
      <c r="C733" s="173"/>
    </row>
    <row r="734" spans="1:3" ht="12.75" customHeight="1" x14ac:dyDescent="0.2"/>
    <row r="735" spans="1:3" ht="12.75" customHeight="1" x14ac:dyDescent="0.2">
      <c r="A735" s="131"/>
      <c r="B735" s="172"/>
      <c r="C735" s="172"/>
    </row>
    <row r="736" spans="1:3" ht="12.75" customHeight="1" x14ac:dyDescent="0.2"/>
    <row r="737" spans="1:3" ht="12.75" customHeight="1" x14ac:dyDescent="0.2">
      <c r="A737" s="131"/>
      <c r="B737" s="172"/>
      <c r="C737" s="172"/>
    </row>
    <row r="738" spans="1:3" ht="12.75" customHeight="1" x14ac:dyDescent="0.2"/>
    <row r="739" spans="1:3" ht="12.75" customHeight="1" x14ac:dyDescent="0.2">
      <c r="A739" s="174"/>
      <c r="B739" s="141"/>
      <c r="C739" s="141"/>
    </row>
    <row r="740" spans="1:3" ht="12.75" customHeight="1" x14ac:dyDescent="0.2">
      <c r="A740" s="175"/>
      <c r="B740" s="173"/>
      <c r="C740" s="173"/>
    </row>
    <row r="741" spans="1:3" ht="12.75" customHeight="1" x14ac:dyDescent="0.2"/>
    <row r="742" spans="1:3" ht="12.75" customHeight="1" x14ac:dyDescent="0.2">
      <c r="A742" s="131"/>
      <c r="B742" s="172"/>
      <c r="C742" s="172"/>
    </row>
    <row r="743" spans="1:3" ht="12.75" customHeight="1" x14ac:dyDescent="0.2"/>
    <row r="744" spans="1:3" ht="12.75" customHeight="1" x14ac:dyDescent="0.2">
      <c r="A744" s="131"/>
      <c r="B744" s="172"/>
      <c r="C744" s="172"/>
    </row>
    <row r="745" spans="1:3" ht="12.75" customHeight="1" x14ac:dyDescent="0.2"/>
    <row r="746" spans="1:3" ht="12.75" customHeight="1" x14ac:dyDescent="0.2">
      <c r="A746" s="174"/>
      <c r="B746" s="141"/>
      <c r="C746" s="141"/>
    </row>
    <row r="747" spans="1:3" ht="12.75" customHeight="1" x14ac:dyDescent="0.2">
      <c r="A747" s="175"/>
      <c r="B747" s="173"/>
      <c r="C747" s="173"/>
    </row>
    <row r="748" spans="1:3" ht="12.75" customHeight="1" x14ac:dyDescent="0.2"/>
    <row r="749" spans="1:3" ht="12.75" customHeight="1" x14ac:dyDescent="0.2">
      <c r="A749" s="131"/>
      <c r="B749" s="172"/>
      <c r="C749" s="172"/>
    </row>
    <row r="750" spans="1:3" ht="12.75" customHeight="1" x14ac:dyDescent="0.2"/>
    <row r="751" spans="1:3" ht="12.75" customHeight="1" x14ac:dyDescent="0.2">
      <c r="A751" s="131"/>
      <c r="B751" s="172"/>
      <c r="C751" s="172"/>
    </row>
    <row r="752" spans="1:3" ht="12.75" customHeight="1" x14ac:dyDescent="0.2">
      <c r="A752" s="131"/>
      <c r="B752" s="172"/>
      <c r="C752" s="172"/>
    </row>
    <row r="753" spans="1:3" ht="12.75" customHeight="1" x14ac:dyDescent="0.2">
      <c r="A753" s="162"/>
      <c r="B753" s="167"/>
      <c r="C753" s="167"/>
    </row>
    <row r="754" spans="1:3" ht="12.75" customHeight="1" x14ac:dyDescent="0.2">
      <c r="A754" s="175"/>
      <c r="B754" s="173"/>
      <c r="C754" s="173"/>
    </row>
    <row r="755" spans="1:3" ht="12.75" customHeight="1" x14ac:dyDescent="0.2"/>
    <row r="756" spans="1:3" ht="12.75" customHeight="1" x14ac:dyDescent="0.2">
      <c r="A756" s="131"/>
      <c r="B756" s="177"/>
      <c r="C756" s="177"/>
    </row>
    <row r="757" spans="1:3" ht="12.75" customHeight="1" x14ac:dyDescent="0.2"/>
    <row r="758" spans="1:3" ht="12.75" customHeight="1" x14ac:dyDescent="0.2">
      <c r="A758" s="131"/>
      <c r="B758" s="177"/>
      <c r="C758" s="177"/>
    </row>
    <row r="759" spans="1:3" ht="12.75" customHeight="1" x14ac:dyDescent="0.2"/>
    <row r="760" spans="1:3" ht="12.75" customHeight="1" x14ac:dyDescent="0.2">
      <c r="A760" s="174"/>
      <c r="B760" s="141"/>
      <c r="C760" s="141"/>
    </row>
    <row r="761" spans="1:3" ht="12.75" customHeight="1" x14ac:dyDescent="0.2">
      <c r="A761" s="175"/>
      <c r="B761" s="173"/>
      <c r="C761" s="173"/>
    </row>
    <row r="762" spans="1:3" ht="12.75" customHeight="1" x14ac:dyDescent="0.2"/>
    <row r="763" spans="1:3" ht="12.75" customHeight="1" x14ac:dyDescent="0.2">
      <c r="A763" s="131"/>
      <c r="B763" s="172"/>
      <c r="C763" s="172"/>
    </row>
    <row r="764" spans="1:3" ht="12.75" customHeight="1" x14ac:dyDescent="0.2"/>
    <row r="765" spans="1:3" ht="12.75" customHeight="1" x14ac:dyDescent="0.2">
      <c r="A765" s="131"/>
      <c r="B765" s="172"/>
      <c r="C765" s="172"/>
    </row>
    <row r="766" spans="1:3" ht="12.75" customHeight="1" x14ac:dyDescent="0.2"/>
    <row r="767" spans="1:3" ht="12.75" customHeight="1" x14ac:dyDescent="0.2">
      <c r="A767" s="174"/>
      <c r="B767" s="141"/>
      <c r="C767" s="141"/>
    </row>
    <row r="768" spans="1:3" ht="12.75" customHeight="1" x14ac:dyDescent="0.2">
      <c r="A768" s="175"/>
      <c r="B768" s="173"/>
      <c r="C768" s="173"/>
    </row>
    <row r="769" spans="1:3" ht="12.75" customHeight="1" x14ac:dyDescent="0.2"/>
    <row r="770" spans="1:3" ht="12.75" customHeight="1" x14ac:dyDescent="0.2">
      <c r="A770" s="131"/>
      <c r="B770" s="172"/>
      <c r="C770" s="172"/>
    </row>
    <row r="771" spans="1:3" ht="12.75" customHeight="1" x14ac:dyDescent="0.2"/>
    <row r="772" spans="1:3" ht="12.75" customHeight="1" x14ac:dyDescent="0.2">
      <c r="A772" s="131"/>
      <c r="B772" s="172"/>
      <c r="C772" s="172"/>
    </row>
    <row r="773" spans="1:3" ht="12.75" customHeight="1" x14ac:dyDescent="0.2"/>
    <row r="774" spans="1:3" ht="12.75" customHeight="1" x14ac:dyDescent="0.2">
      <c r="A774" s="174"/>
      <c r="B774" s="141"/>
      <c r="C774" s="141"/>
    </row>
    <row r="775" spans="1:3" ht="12.75" customHeight="1" x14ac:dyDescent="0.2">
      <c r="A775" s="175"/>
      <c r="B775" s="173"/>
      <c r="C775" s="173"/>
    </row>
    <row r="776" spans="1:3" ht="12.75" customHeight="1" x14ac:dyDescent="0.2"/>
    <row r="777" spans="1:3" ht="12.75" customHeight="1" x14ac:dyDescent="0.2">
      <c r="A777" s="131"/>
      <c r="B777" s="172"/>
      <c r="C777" s="172"/>
    </row>
    <row r="778" spans="1:3" ht="12.75" customHeight="1" x14ac:dyDescent="0.2"/>
    <row r="779" spans="1:3" ht="12.75" customHeight="1" x14ac:dyDescent="0.2">
      <c r="A779" s="131"/>
      <c r="B779" s="172"/>
      <c r="C779" s="172"/>
    </row>
    <row r="780" spans="1:3" ht="12.75" customHeight="1" x14ac:dyDescent="0.2"/>
    <row r="781" spans="1:3" ht="12.75" customHeight="1" x14ac:dyDescent="0.2">
      <c r="A781" s="174"/>
      <c r="B781" s="141"/>
      <c r="C781" s="141"/>
    </row>
    <row r="782" spans="1:3" ht="12.75" customHeight="1" x14ac:dyDescent="0.2">
      <c r="A782" s="175"/>
      <c r="B782" s="173"/>
      <c r="C782" s="173"/>
    </row>
    <row r="783" spans="1:3" ht="12.75" customHeight="1" x14ac:dyDescent="0.2"/>
    <row r="784" spans="1:3" ht="12.75" customHeight="1" x14ac:dyDescent="0.2">
      <c r="A784" s="131"/>
      <c r="B784" s="172"/>
      <c r="C784" s="172"/>
    </row>
    <row r="785" spans="1:3" ht="12.75" customHeight="1" x14ac:dyDescent="0.2"/>
    <row r="786" spans="1:3" ht="12.75" customHeight="1" x14ac:dyDescent="0.2">
      <c r="A786" s="131"/>
      <c r="B786" s="172"/>
      <c r="C786" s="172"/>
    </row>
    <row r="787" spans="1:3" ht="12.75" customHeight="1" x14ac:dyDescent="0.2"/>
    <row r="788" spans="1:3" ht="12.75" customHeight="1" x14ac:dyDescent="0.2">
      <c r="A788" s="131"/>
      <c r="B788" s="172"/>
      <c r="C788" s="172"/>
    </row>
    <row r="789" spans="1:3" ht="12.75" customHeight="1" x14ac:dyDescent="0.2"/>
    <row r="790" spans="1:3" ht="12.75" customHeight="1" x14ac:dyDescent="0.2">
      <c r="A790" s="131"/>
      <c r="B790" s="172"/>
      <c r="C790" s="172"/>
    </row>
    <row r="791" spans="1:3" ht="12.75" customHeight="1" x14ac:dyDescent="0.2"/>
    <row r="792" spans="1:3" ht="12.75" customHeight="1" x14ac:dyDescent="0.2"/>
    <row r="793" spans="1:3" ht="12.75" customHeight="1" x14ac:dyDescent="0.2">
      <c r="A793" s="178"/>
      <c r="B793" s="172"/>
      <c r="C793" s="172"/>
    </row>
    <row r="794" spans="1:3" ht="12.75" customHeight="1" x14ac:dyDescent="0.2"/>
    <row r="795" spans="1:3" ht="12.75" customHeight="1" x14ac:dyDescent="0.2">
      <c r="A795" s="178"/>
      <c r="B795" s="172"/>
      <c r="C795" s="172"/>
    </row>
    <row r="796" spans="1:3" ht="12.75" customHeight="1" x14ac:dyDescent="0.2"/>
    <row r="797" spans="1:3" ht="12.75" customHeight="1" x14ac:dyDescent="0.2">
      <c r="A797" s="178"/>
      <c r="B797" s="141"/>
      <c r="C797" s="141"/>
    </row>
    <row r="798" spans="1:3" ht="12.75" customHeight="1" x14ac:dyDescent="0.2">
      <c r="A798" s="175"/>
      <c r="B798" s="173"/>
      <c r="C798" s="173"/>
    </row>
    <row r="799" spans="1:3" ht="12.75" customHeight="1" x14ac:dyDescent="0.2"/>
    <row r="800" spans="1:3" ht="12.75" customHeight="1" x14ac:dyDescent="0.2">
      <c r="A800" s="131"/>
      <c r="B800" s="172"/>
      <c r="C800" s="172"/>
    </row>
    <row r="801" spans="1:3" ht="12.75" customHeight="1" x14ac:dyDescent="0.2"/>
    <row r="802" spans="1:3" ht="12.75" customHeight="1" x14ac:dyDescent="0.2">
      <c r="A802" s="178"/>
      <c r="B802" s="141"/>
      <c r="C802" s="141"/>
    </row>
    <row r="803" spans="1:3" ht="12.75" customHeight="1" x14ac:dyDescent="0.2">
      <c r="A803" s="175"/>
      <c r="B803" s="173"/>
      <c r="C803" s="173"/>
    </row>
    <row r="804" spans="1:3" ht="12.75" customHeight="1" x14ac:dyDescent="0.2"/>
    <row r="805" spans="1:3" ht="12.75" customHeight="1" x14ac:dyDescent="0.2">
      <c r="A805" s="131"/>
      <c r="B805" s="172"/>
      <c r="C805" s="172"/>
    </row>
    <row r="806" spans="1:3" ht="12.75" customHeight="1" x14ac:dyDescent="0.2"/>
    <row r="807" spans="1:3" ht="12.75" customHeight="1" x14ac:dyDescent="0.2">
      <c r="A807" s="131"/>
      <c r="B807" s="172"/>
      <c r="C807" s="172"/>
    </row>
    <row r="808" spans="1:3" ht="12.75" customHeight="1" x14ac:dyDescent="0.2"/>
    <row r="809" spans="1:3" ht="12.75" customHeight="1" x14ac:dyDescent="0.2">
      <c r="A809" s="131"/>
      <c r="B809" s="172"/>
      <c r="C809" s="172"/>
    </row>
    <row r="810" spans="1:3" ht="12.75" customHeight="1" x14ac:dyDescent="0.2"/>
    <row r="811" spans="1:3" ht="12.75" customHeight="1" x14ac:dyDescent="0.2"/>
    <row r="812" spans="1:3" ht="12.75" customHeight="1" x14ac:dyDescent="0.2">
      <c r="A812" s="178"/>
      <c r="B812" s="172"/>
      <c r="C812" s="172"/>
    </row>
    <row r="813" spans="1:3" ht="12.75" customHeight="1" x14ac:dyDescent="0.2"/>
    <row r="814" spans="1:3" ht="12.75" customHeight="1" x14ac:dyDescent="0.2">
      <c r="A814" s="179"/>
      <c r="B814" s="177"/>
      <c r="C814" s="177"/>
    </row>
    <row r="815" spans="1:3" ht="12.75" customHeight="1" x14ac:dyDescent="0.2"/>
    <row r="816" spans="1:3" ht="12.75" customHeight="1" x14ac:dyDescent="0.2">
      <c r="A816" s="179"/>
      <c r="B816" s="167"/>
      <c r="C816" s="167"/>
    </row>
    <row r="817" spans="1:3" ht="12.75" customHeight="1" x14ac:dyDescent="0.2">
      <c r="A817" s="176"/>
      <c r="B817" s="173"/>
      <c r="C817" s="173"/>
    </row>
    <row r="818" spans="1:3" ht="12.75" customHeight="1" x14ac:dyDescent="0.2">
      <c r="A818" s="175"/>
      <c r="B818" s="173"/>
      <c r="C818" s="173"/>
    </row>
    <row r="819" spans="1:3" ht="12.75" customHeight="1" x14ac:dyDescent="0.2">
      <c r="A819" s="131"/>
      <c r="B819" s="172"/>
      <c r="C819" s="172"/>
    </row>
    <row r="820" spans="1:3" ht="12.75" customHeight="1" x14ac:dyDescent="0.2">
      <c r="A820" s="175"/>
      <c r="B820" s="173"/>
      <c r="C820" s="173"/>
    </row>
    <row r="821" spans="1:3" ht="12.75" customHeight="1" x14ac:dyDescent="0.2">
      <c r="A821" s="179"/>
      <c r="B821" s="167"/>
      <c r="C821" s="167"/>
    </row>
    <row r="822" spans="1:3" ht="12.75" customHeight="1" x14ac:dyDescent="0.2">
      <c r="A822" s="176"/>
      <c r="B822" s="180"/>
      <c r="C822" s="180"/>
    </row>
    <row r="823" spans="1:3" ht="12.75" customHeight="1" x14ac:dyDescent="0.2">
      <c r="A823" s="176"/>
      <c r="B823" s="180"/>
      <c r="C823" s="180"/>
    </row>
    <row r="824" spans="1:3" ht="12.75" customHeight="1" x14ac:dyDescent="0.2">
      <c r="A824" s="131"/>
      <c r="B824" s="172"/>
      <c r="C824" s="172"/>
    </row>
    <row r="825" spans="1:3" ht="12.75" customHeight="1" x14ac:dyDescent="0.2"/>
    <row r="826" spans="1:3" ht="12.75" customHeight="1" x14ac:dyDescent="0.2">
      <c r="A826" s="176"/>
    </row>
    <row r="827" spans="1:3" ht="12.75" customHeight="1" x14ac:dyDescent="0.2">
      <c r="A827" s="162"/>
    </row>
    <row r="828" spans="1:3" ht="12.75" customHeight="1" x14ac:dyDescent="0.2">
      <c r="A828" s="181"/>
      <c r="B828" s="182"/>
      <c r="C828" s="182"/>
    </row>
    <row r="829" spans="1:3" ht="12.75" customHeight="1" x14ac:dyDescent="0.2">
      <c r="B829" s="152"/>
      <c r="C829" s="152"/>
    </row>
    <row r="830" spans="1:3" ht="12.75" customHeight="1" x14ac:dyDescent="0.2">
      <c r="A830" s="131"/>
      <c r="B830" s="177"/>
      <c r="C830" s="177"/>
    </row>
    <row r="831" spans="1:3" ht="12.75" customHeight="1" x14ac:dyDescent="0.2">
      <c r="A831" s="176"/>
    </row>
    <row r="832" spans="1:3" ht="12.75" customHeight="1" x14ac:dyDescent="0.2">
      <c r="A832" s="162"/>
    </row>
    <row r="833" spans="1:3" ht="12.75" customHeight="1" x14ac:dyDescent="0.2">
      <c r="A833" s="165"/>
      <c r="B833" s="152"/>
      <c r="C833" s="152"/>
    </row>
    <row r="834" spans="1:3" ht="12.75" customHeight="1" x14ac:dyDescent="0.2">
      <c r="A834" s="165"/>
      <c r="B834" s="152"/>
      <c r="C834" s="152"/>
    </row>
    <row r="835" spans="1:3" ht="12.75" customHeight="1" x14ac:dyDescent="0.2">
      <c r="A835" s="131"/>
      <c r="B835" s="177"/>
      <c r="C835" s="177"/>
    </row>
    <row r="836" spans="1:3" ht="12.75" customHeight="1" x14ac:dyDescent="0.2">
      <c r="A836" s="176"/>
    </row>
    <row r="837" spans="1:3" ht="12.75" customHeight="1" x14ac:dyDescent="0.2">
      <c r="A837" s="162"/>
    </row>
    <row r="838" spans="1:3" ht="12.75" customHeight="1" x14ac:dyDescent="0.2">
      <c r="A838" s="165"/>
      <c r="B838" s="152"/>
      <c r="C838" s="152"/>
    </row>
    <row r="839" spans="1:3" ht="12.75" customHeight="1" x14ac:dyDescent="0.2">
      <c r="A839" s="165"/>
      <c r="B839" s="152"/>
      <c r="C839" s="152"/>
    </row>
    <row r="840" spans="1:3" ht="12.75" customHeight="1" x14ac:dyDescent="0.2">
      <c r="A840" s="131"/>
      <c r="B840" s="177"/>
      <c r="C840" s="177"/>
    </row>
    <row r="841" spans="1:3" ht="12.75" customHeight="1" x14ac:dyDescent="0.2">
      <c r="A841" s="176"/>
    </row>
    <row r="842" spans="1:3" ht="12.75" customHeight="1" x14ac:dyDescent="0.2">
      <c r="A842" s="162"/>
    </row>
    <row r="843" spans="1:3" ht="12.75" customHeight="1" x14ac:dyDescent="0.2">
      <c r="A843" s="165"/>
      <c r="B843" s="152"/>
      <c r="C843" s="152"/>
    </row>
    <row r="844" spans="1:3" ht="12.75" customHeight="1" x14ac:dyDescent="0.2">
      <c r="A844" s="162"/>
    </row>
    <row r="845" spans="1:3" ht="12.75" customHeight="1" x14ac:dyDescent="0.2">
      <c r="A845" s="131"/>
      <c r="B845" s="177"/>
      <c r="C845" s="177"/>
    </row>
    <row r="846" spans="1:3" ht="12.75" customHeight="1" x14ac:dyDescent="0.2">
      <c r="A846" s="162"/>
    </row>
    <row r="847" spans="1:3" ht="12.75" customHeight="1" x14ac:dyDescent="0.2">
      <c r="A847" s="162"/>
    </row>
    <row r="848" spans="1:3" ht="12.75" customHeight="1" x14ac:dyDescent="0.2">
      <c r="A848" s="165"/>
      <c r="B848" s="152"/>
      <c r="C848" s="152"/>
    </row>
    <row r="849" spans="1:3" ht="12.75" customHeight="1" x14ac:dyDescent="0.2">
      <c r="A849" s="162"/>
    </row>
    <row r="850" spans="1:3" ht="12.75" customHeight="1" x14ac:dyDescent="0.2">
      <c r="A850" s="162"/>
    </row>
    <row r="851" spans="1:3" ht="12.75" customHeight="1" x14ac:dyDescent="0.2">
      <c r="A851" s="165"/>
      <c r="B851" s="152"/>
      <c r="C851" s="152"/>
    </row>
    <row r="852" spans="1:3" ht="12.75" customHeight="1" x14ac:dyDescent="0.2">
      <c r="A852" s="162"/>
    </row>
    <row r="853" spans="1:3" ht="12.75" customHeight="1" x14ac:dyDescent="0.2">
      <c r="A853" s="162"/>
    </row>
    <row r="854" spans="1:3" ht="12.75" customHeight="1" x14ac:dyDescent="0.2">
      <c r="A854" s="165"/>
      <c r="B854" s="152"/>
      <c r="C854" s="152"/>
    </row>
    <row r="855" spans="1:3" ht="12.75" customHeight="1" x14ac:dyDescent="0.2">
      <c r="A855" s="165"/>
      <c r="B855" s="152"/>
      <c r="C855" s="152"/>
    </row>
    <row r="856" spans="1:3" ht="12.75" customHeight="1" x14ac:dyDescent="0.2">
      <c r="A856" s="165"/>
      <c r="B856" s="152"/>
      <c r="C856" s="152"/>
    </row>
    <row r="857" spans="1:3" ht="12.75" customHeight="1" x14ac:dyDescent="0.2">
      <c r="A857" s="162"/>
    </row>
    <row r="858" spans="1:3" ht="12.75" customHeight="1" x14ac:dyDescent="0.2">
      <c r="A858" s="162"/>
    </row>
    <row r="859" spans="1:3" ht="12.75" customHeight="1" x14ac:dyDescent="0.2">
      <c r="A859" s="165"/>
      <c r="B859" s="166"/>
      <c r="C859" s="166"/>
    </row>
    <row r="860" spans="1:3" ht="12.75" customHeight="1" x14ac:dyDescent="0.2">
      <c r="A860" s="162"/>
    </row>
    <row r="861" spans="1:3" ht="12.75" customHeight="1" x14ac:dyDescent="0.2">
      <c r="A861" s="162"/>
    </row>
    <row r="862" spans="1:3" ht="12.75" customHeight="1" x14ac:dyDescent="0.2">
      <c r="A862" s="165"/>
      <c r="B862" s="152"/>
      <c r="C862" s="152"/>
    </row>
    <row r="863" spans="1:3" ht="12.75" customHeight="1" x14ac:dyDescent="0.2">
      <c r="A863" s="162"/>
    </row>
    <row r="864" spans="1:3" ht="12.75" customHeight="1" x14ac:dyDescent="0.2">
      <c r="A864" s="162"/>
    </row>
    <row r="865" spans="1:3" ht="12.75" customHeight="1" x14ac:dyDescent="0.2">
      <c r="A865" s="165"/>
      <c r="B865" s="152"/>
      <c r="C865" s="152"/>
    </row>
    <row r="866" spans="1:3" ht="12.75" customHeight="1" x14ac:dyDescent="0.2">
      <c r="A866" s="162"/>
    </row>
    <row r="867" spans="1:3" ht="12.75" customHeight="1" x14ac:dyDescent="0.2">
      <c r="A867" s="162"/>
    </row>
    <row r="868" spans="1:3" ht="12.75" customHeight="1" x14ac:dyDescent="0.2">
      <c r="A868" s="165"/>
      <c r="B868" s="152"/>
      <c r="C868" s="152"/>
    </row>
    <row r="869" spans="1:3" ht="12.75" customHeight="1" x14ac:dyDescent="0.2">
      <c r="A869" s="162"/>
    </row>
    <row r="870" spans="1:3" ht="12.75" customHeight="1" x14ac:dyDescent="0.2">
      <c r="A870" s="162"/>
    </row>
    <row r="871" spans="1:3" ht="12.75" customHeight="1" x14ac:dyDescent="0.2">
      <c r="A871" s="165"/>
      <c r="B871" s="152"/>
      <c r="C871" s="152"/>
    </row>
    <row r="872" spans="1:3" ht="12.75" customHeight="1" x14ac:dyDescent="0.2">
      <c r="A872" s="162"/>
    </row>
    <row r="873" spans="1:3" ht="12.75" customHeight="1" x14ac:dyDescent="0.2">
      <c r="A873" s="162"/>
    </row>
    <row r="874" spans="1:3" ht="12.75" customHeight="1" x14ac:dyDescent="0.2">
      <c r="A874" s="165"/>
      <c r="B874" s="152"/>
      <c r="C874" s="152"/>
    </row>
    <row r="875" spans="1:3" ht="12.75" customHeight="1" x14ac:dyDescent="0.2">
      <c r="A875" s="162"/>
    </row>
    <row r="876" spans="1:3" ht="12.75" customHeight="1" x14ac:dyDescent="0.2">
      <c r="A876" s="162"/>
    </row>
    <row r="877" spans="1:3" ht="12.75" customHeight="1" x14ac:dyDescent="0.2">
      <c r="A877" s="165"/>
      <c r="B877" s="152"/>
      <c r="C877" s="152"/>
    </row>
    <row r="878" spans="1:3" ht="12.75" customHeight="1" x14ac:dyDescent="0.2">
      <c r="A878" s="162"/>
    </row>
    <row r="879" spans="1:3" ht="12.75" customHeight="1" x14ac:dyDescent="0.2">
      <c r="A879" s="162"/>
    </row>
    <row r="880" spans="1:3" ht="12.75" customHeight="1" x14ac:dyDescent="0.2">
      <c r="A880" s="165"/>
      <c r="B880" s="152"/>
      <c r="C880" s="152"/>
    </row>
    <row r="881" spans="1:3" ht="12.75" customHeight="1" x14ac:dyDescent="0.2">
      <c r="A881" s="162"/>
    </row>
    <row r="882" spans="1:3" ht="12.75" customHeight="1" x14ac:dyDescent="0.2">
      <c r="A882" s="162"/>
    </row>
    <row r="883" spans="1:3" ht="12.75" customHeight="1" x14ac:dyDescent="0.2">
      <c r="A883" s="165"/>
      <c r="B883" s="152"/>
      <c r="C883" s="152"/>
    </row>
    <row r="884" spans="1:3" ht="12.75" customHeight="1" x14ac:dyDescent="0.2">
      <c r="A884" s="162"/>
    </row>
    <row r="885" spans="1:3" ht="12.75" customHeight="1" x14ac:dyDescent="0.2">
      <c r="A885" s="162"/>
    </row>
    <row r="886" spans="1:3" ht="12.75" customHeight="1" x14ac:dyDescent="0.2">
      <c r="A886" s="165"/>
      <c r="B886" s="152"/>
      <c r="C886" s="152"/>
    </row>
    <row r="887" spans="1:3" ht="12.75" customHeight="1" x14ac:dyDescent="0.2">
      <c r="B887" s="152"/>
      <c r="C887" s="152"/>
    </row>
    <row r="888" spans="1:3" ht="12.75" customHeight="1" x14ac:dyDescent="0.2">
      <c r="A888" s="162"/>
    </row>
    <row r="889" spans="1:3" ht="12.75" customHeight="1" x14ac:dyDescent="0.2">
      <c r="A889" s="165"/>
      <c r="B889" s="152"/>
      <c r="C889" s="152"/>
    </row>
    <row r="890" spans="1:3" ht="12.75" customHeight="1" x14ac:dyDescent="0.2">
      <c r="A890" s="165"/>
      <c r="B890" s="152"/>
      <c r="C890" s="152"/>
    </row>
    <row r="891" spans="1:3" ht="12.75" customHeight="1" x14ac:dyDescent="0.2">
      <c r="A891" s="162"/>
    </row>
    <row r="892" spans="1:3" ht="12.75" customHeight="1" x14ac:dyDescent="0.2">
      <c r="A892" s="165"/>
      <c r="B892" s="152"/>
      <c r="C892" s="152"/>
    </row>
    <row r="893" spans="1:3" ht="12.75" customHeight="1" x14ac:dyDescent="0.2">
      <c r="A893" s="165"/>
      <c r="B893" s="152"/>
      <c r="C893" s="152"/>
    </row>
    <row r="894" spans="1:3" ht="12.75" customHeight="1" x14ac:dyDescent="0.2">
      <c r="A894" s="131"/>
      <c r="B894" s="177"/>
      <c r="C894" s="177"/>
    </row>
    <row r="895" spans="1:3" ht="12.75" customHeight="1" x14ac:dyDescent="0.2">
      <c r="A895" s="165"/>
      <c r="B895" s="152"/>
      <c r="C895" s="152"/>
    </row>
    <row r="896" spans="1:3" ht="12.75" customHeight="1" x14ac:dyDescent="0.2">
      <c r="A896" s="162"/>
    </row>
    <row r="897" spans="1:3" ht="12.75" customHeight="1" x14ac:dyDescent="0.2">
      <c r="A897" s="162"/>
      <c r="B897" s="177"/>
      <c r="C897" s="177"/>
    </row>
    <row r="898" spans="1:3" ht="12.75" customHeight="1" x14ac:dyDescent="0.2">
      <c r="A898" s="162"/>
      <c r="B898" s="177"/>
      <c r="C898" s="177"/>
    </row>
    <row r="899" spans="1:3" ht="12.75" customHeight="1" x14ac:dyDescent="0.2">
      <c r="A899" s="162"/>
    </row>
    <row r="900" spans="1:3" ht="12.75" customHeight="1" x14ac:dyDescent="0.2">
      <c r="A900" s="165"/>
      <c r="B900" s="152"/>
      <c r="C900" s="152"/>
    </row>
    <row r="901" spans="1:3" ht="12.75" customHeight="1" x14ac:dyDescent="0.2">
      <c r="A901" s="162"/>
      <c r="B901" s="177"/>
      <c r="C901" s="177"/>
    </row>
    <row r="902" spans="1:3" ht="12.75" customHeight="1" x14ac:dyDescent="0.2">
      <c r="A902" s="162"/>
    </row>
    <row r="903" spans="1:3" ht="12.75" customHeight="1" x14ac:dyDescent="0.2">
      <c r="A903" s="165"/>
      <c r="B903" s="152"/>
      <c r="C903" s="152"/>
    </row>
    <row r="904" spans="1:3" ht="12.75" customHeight="1" x14ac:dyDescent="0.2">
      <c r="A904" s="162"/>
      <c r="B904" s="177"/>
      <c r="C904" s="177"/>
    </row>
    <row r="905" spans="1:3" ht="12.75" customHeight="1" x14ac:dyDescent="0.2">
      <c r="A905" s="162"/>
    </row>
    <row r="906" spans="1:3" ht="12.75" customHeight="1" x14ac:dyDescent="0.2">
      <c r="A906" s="165"/>
      <c r="B906" s="152"/>
      <c r="C906" s="152"/>
    </row>
    <row r="907" spans="1:3" ht="12.75" customHeight="1" x14ac:dyDescent="0.2">
      <c r="A907" s="162"/>
      <c r="B907" s="177"/>
      <c r="C907" s="177"/>
    </row>
    <row r="908" spans="1:3" ht="12.75" customHeight="1" x14ac:dyDescent="0.2">
      <c r="A908" s="162"/>
    </row>
    <row r="909" spans="1:3" ht="12.75" customHeight="1" x14ac:dyDescent="0.2">
      <c r="A909" s="165"/>
      <c r="B909" s="152"/>
      <c r="C909" s="152"/>
    </row>
    <row r="910" spans="1:3" ht="12.75" customHeight="1" x14ac:dyDescent="0.2">
      <c r="A910" s="162"/>
    </row>
    <row r="911" spans="1:3" ht="12.75" customHeight="1" x14ac:dyDescent="0.2">
      <c r="A911" s="162"/>
    </row>
    <row r="912" spans="1:3" ht="12.75" customHeight="1" x14ac:dyDescent="0.2">
      <c r="A912" s="165"/>
      <c r="B912" s="152"/>
      <c r="C912" s="152"/>
    </row>
    <row r="913" spans="1:3" ht="12.75" customHeight="1" x14ac:dyDescent="0.2">
      <c r="A913" s="162"/>
    </row>
    <row r="914" spans="1:3" ht="12.75" customHeight="1" x14ac:dyDescent="0.2">
      <c r="A914" s="162"/>
    </row>
    <row r="915" spans="1:3" ht="12.75" customHeight="1" x14ac:dyDescent="0.2">
      <c r="A915" s="165"/>
      <c r="B915" s="152"/>
      <c r="C915" s="152"/>
    </row>
    <row r="916" spans="1:3" ht="12.75" customHeight="1" x14ac:dyDescent="0.2">
      <c r="A916" s="162"/>
    </row>
    <row r="917" spans="1:3" ht="12.75" customHeight="1" x14ac:dyDescent="0.2">
      <c r="A917" s="162"/>
      <c r="B917" s="183"/>
      <c r="C917" s="183"/>
    </row>
    <row r="918" spans="1:3" ht="12.75" customHeight="1" x14ac:dyDescent="0.2">
      <c r="A918" s="165"/>
      <c r="B918" s="152"/>
      <c r="C918" s="152"/>
    </row>
    <row r="919" spans="1:3" ht="12.75" customHeight="1" x14ac:dyDescent="0.2">
      <c r="A919" s="165"/>
      <c r="B919" s="152"/>
      <c r="C919" s="152"/>
    </row>
    <row r="920" spans="1:3" ht="12.75" customHeight="1" x14ac:dyDescent="0.2">
      <c r="A920" s="165"/>
      <c r="B920" s="152"/>
      <c r="C920" s="152"/>
    </row>
    <row r="921" spans="1:3" ht="12.75" customHeight="1" x14ac:dyDescent="0.2">
      <c r="A921" s="162"/>
    </row>
    <row r="922" spans="1:3" ht="12.75" customHeight="1" x14ac:dyDescent="0.2">
      <c r="A922" s="162"/>
    </row>
    <row r="923" spans="1:3" ht="12.75" customHeight="1" x14ac:dyDescent="0.2">
      <c r="A923" s="165"/>
      <c r="B923" s="152"/>
      <c r="C923" s="152"/>
    </row>
    <row r="924" spans="1:3" ht="12.75" customHeight="1" x14ac:dyDescent="0.2">
      <c r="A924" s="162"/>
    </row>
    <row r="925" spans="1:3" ht="12.75" customHeight="1" x14ac:dyDescent="0.2">
      <c r="A925" s="162"/>
    </row>
    <row r="926" spans="1:3" ht="12.75" customHeight="1" x14ac:dyDescent="0.2">
      <c r="A926" s="165"/>
      <c r="B926" s="152"/>
      <c r="C926" s="152"/>
    </row>
    <row r="927" spans="1:3" ht="12.75" customHeight="1" x14ac:dyDescent="0.2">
      <c r="A927" s="165"/>
      <c r="B927" s="152"/>
      <c r="C927" s="152"/>
    </row>
    <row r="928" spans="1:3" ht="12.75" customHeight="1" x14ac:dyDescent="0.2">
      <c r="A928" s="165"/>
      <c r="B928" s="152"/>
      <c r="C928" s="152"/>
    </row>
    <row r="929" spans="1:3" ht="12.75" customHeight="1" x14ac:dyDescent="0.2">
      <c r="A929" s="165"/>
      <c r="B929" s="152"/>
      <c r="C929" s="152"/>
    </row>
    <row r="930" spans="1:3" ht="12.75" customHeight="1" x14ac:dyDescent="0.2">
      <c r="A930" s="165"/>
      <c r="B930" s="152"/>
      <c r="C930" s="152"/>
    </row>
    <row r="931" spans="1:3" ht="12.75" customHeight="1" x14ac:dyDescent="0.2">
      <c r="A931" s="165"/>
      <c r="B931" s="152"/>
      <c r="C931" s="152"/>
    </row>
    <row r="932" spans="1:3" ht="12.75" customHeight="1" x14ac:dyDescent="0.2">
      <c r="A932" s="162"/>
    </row>
    <row r="933" spans="1:3" ht="12.75" customHeight="1" x14ac:dyDescent="0.2">
      <c r="A933" s="162"/>
      <c r="B933" s="152"/>
      <c r="C933" s="152"/>
    </row>
    <row r="934" spans="1:3" ht="12.75" customHeight="1" x14ac:dyDescent="0.2">
      <c r="A934" s="161"/>
      <c r="B934" s="152"/>
      <c r="C934" s="152"/>
    </row>
    <row r="935" spans="1:3" ht="12.75" customHeight="1" x14ac:dyDescent="0.2">
      <c r="A935" s="165"/>
      <c r="B935" s="152"/>
      <c r="C935" s="152"/>
    </row>
    <row r="936" spans="1:3" ht="12.75" customHeight="1" x14ac:dyDescent="0.2">
      <c r="A936" s="165"/>
      <c r="B936" s="152"/>
      <c r="C936" s="152"/>
    </row>
    <row r="937" spans="1:3" ht="12.75" customHeight="1" x14ac:dyDescent="0.2">
      <c r="A937" s="165"/>
      <c r="B937" s="152"/>
      <c r="C937" s="152"/>
    </row>
    <row r="938" spans="1:3" ht="12.75" customHeight="1" x14ac:dyDescent="0.2">
      <c r="A938" s="165"/>
      <c r="B938" s="152"/>
      <c r="C938" s="152"/>
    </row>
    <row r="939" spans="1:3" ht="12.75" customHeight="1" x14ac:dyDescent="0.2">
      <c r="A939" s="165"/>
      <c r="B939" s="152"/>
      <c r="C939" s="152"/>
    </row>
    <row r="940" spans="1:3" ht="12.75" customHeight="1" x14ac:dyDescent="0.2">
      <c r="A940" s="162"/>
    </row>
    <row r="941" spans="1:3" ht="12.75" customHeight="1" x14ac:dyDescent="0.2">
      <c r="A941" s="162"/>
    </row>
    <row r="942" spans="1:3" ht="12.75" customHeight="1" x14ac:dyDescent="0.2">
      <c r="A942" s="165"/>
      <c r="B942" s="152"/>
      <c r="C942" s="152"/>
    </row>
    <row r="943" spans="1:3" ht="12.75" customHeight="1" x14ac:dyDescent="0.2">
      <c r="B943" s="152"/>
      <c r="C943" s="152"/>
    </row>
    <row r="944" spans="1:3" ht="12.75" customHeight="1" x14ac:dyDescent="0.2">
      <c r="A944" s="162"/>
      <c r="B944" s="152"/>
      <c r="C944" s="152"/>
    </row>
    <row r="945" spans="1:3" ht="12.75" customHeight="1" x14ac:dyDescent="0.2">
      <c r="A945" s="165"/>
      <c r="B945" s="152"/>
      <c r="C945" s="152"/>
    </row>
    <row r="946" spans="1:3" ht="12.75" customHeight="1" x14ac:dyDescent="0.2">
      <c r="A946" s="165"/>
      <c r="B946" s="152"/>
      <c r="C946" s="152"/>
    </row>
    <row r="947" spans="1:3" ht="12.75" customHeight="1" x14ac:dyDescent="0.2">
      <c r="A947" s="162"/>
      <c r="B947" s="152"/>
      <c r="C947" s="152"/>
    </row>
    <row r="948" spans="1:3" ht="12.75" customHeight="1" x14ac:dyDescent="0.2">
      <c r="A948" s="165"/>
      <c r="B948" s="152"/>
      <c r="C948" s="152"/>
    </row>
    <row r="949" spans="1:3" ht="12.75" customHeight="1" x14ac:dyDescent="0.2">
      <c r="B949" s="152"/>
      <c r="C949" s="152"/>
    </row>
    <row r="950" spans="1:3" ht="12.75" customHeight="1" x14ac:dyDescent="0.2">
      <c r="A950" s="137"/>
      <c r="B950" s="177"/>
      <c r="C950" s="177"/>
    </row>
    <row r="951" spans="1:3" ht="12.75" customHeight="1" x14ac:dyDescent="0.2">
      <c r="B951" s="152"/>
      <c r="C951" s="152"/>
    </row>
    <row r="952" spans="1:3" ht="12.75" customHeight="1" x14ac:dyDescent="0.2">
      <c r="A952" s="162"/>
      <c r="B952" s="177"/>
      <c r="C952" s="177"/>
    </row>
    <row r="953" spans="1:3" ht="12.75" customHeight="1" x14ac:dyDescent="0.2">
      <c r="A953" s="162"/>
    </row>
    <row r="954" spans="1:3" ht="12.75" customHeight="1" x14ac:dyDescent="0.2">
      <c r="A954" s="162"/>
    </row>
    <row r="955" spans="1:3" ht="12.75" customHeight="1" x14ac:dyDescent="0.2">
      <c r="A955" s="165"/>
      <c r="B955" s="152"/>
      <c r="C955" s="152"/>
    </row>
    <row r="956" spans="1:3" ht="12.75" customHeight="1" x14ac:dyDescent="0.2">
      <c r="A956" s="165"/>
      <c r="B956" s="152"/>
      <c r="C956" s="152"/>
    </row>
    <row r="957" spans="1:3" ht="12.75" customHeight="1" x14ac:dyDescent="0.2">
      <c r="A957" s="162"/>
    </row>
    <row r="958" spans="1:3" ht="12.75" customHeight="1" x14ac:dyDescent="0.2">
      <c r="A958" s="162"/>
    </row>
    <row r="959" spans="1:3" ht="12.75" customHeight="1" x14ac:dyDescent="0.2">
      <c r="A959" s="165"/>
      <c r="B959" s="152"/>
      <c r="C959" s="152"/>
    </row>
    <row r="960" spans="1:3" ht="12.75" customHeight="1" x14ac:dyDescent="0.2">
      <c r="A960" s="165"/>
      <c r="B960" s="152"/>
      <c r="C960" s="152"/>
    </row>
    <row r="961" spans="1:3" ht="12.75" customHeight="1" x14ac:dyDescent="0.2">
      <c r="A961" s="165"/>
      <c r="B961" s="152"/>
      <c r="C961" s="152"/>
    </row>
    <row r="962" spans="1:3" ht="12.75" customHeight="1" x14ac:dyDescent="0.2">
      <c r="A962" s="165"/>
      <c r="B962" s="152"/>
      <c r="C962" s="152"/>
    </row>
    <row r="963" spans="1:3" ht="12.75" customHeight="1" x14ac:dyDescent="0.2">
      <c r="A963" s="165"/>
      <c r="B963" s="152"/>
      <c r="C963" s="152"/>
    </row>
    <row r="964" spans="1:3" ht="12.75" customHeight="1" x14ac:dyDescent="0.2">
      <c r="A964" s="162"/>
    </row>
    <row r="965" spans="1:3" ht="12.75" customHeight="1" x14ac:dyDescent="0.2">
      <c r="A965" s="162"/>
    </row>
    <row r="966" spans="1:3" ht="12.75" customHeight="1" x14ac:dyDescent="0.2">
      <c r="A966" s="165"/>
      <c r="B966" s="152"/>
      <c r="C966" s="152"/>
    </row>
    <row r="967" spans="1:3" ht="12.75" customHeight="1" x14ac:dyDescent="0.2">
      <c r="A967" s="165"/>
      <c r="B967" s="152"/>
      <c r="C967" s="152"/>
    </row>
    <row r="968" spans="1:3" ht="12.75" customHeight="1" x14ac:dyDescent="0.2">
      <c r="A968" s="165"/>
      <c r="B968" s="152"/>
      <c r="C968" s="152"/>
    </row>
    <row r="969" spans="1:3" ht="12.75" customHeight="1" x14ac:dyDescent="0.2">
      <c r="A969" s="165"/>
      <c r="B969" s="152"/>
      <c r="C969" s="152"/>
    </row>
    <row r="970" spans="1:3" ht="12.75" customHeight="1" x14ac:dyDescent="0.2">
      <c r="A970" s="165"/>
      <c r="B970" s="152"/>
      <c r="C970" s="152"/>
    </row>
    <row r="971" spans="1:3" ht="12.75" customHeight="1" x14ac:dyDescent="0.2">
      <c r="A971" s="131"/>
      <c r="B971" s="177"/>
      <c r="C971" s="177"/>
    </row>
    <row r="972" spans="1:3" ht="12.75" customHeight="1" x14ac:dyDescent="0.2">
      <c r="A972" s="165"/>
      <c r="B972" s="152"/>
      <c r="C972" s="152"/>
    </row>
    <row r="973" spans="1:3" ht="12.75" customHeight="1" x14ac:dyDescent="0.2">
      <c r="A973" s="162"/>
      <c r="B973" s="177"/>
      <c r="C973" s="177"/>
    </row>
    <row r="974" spans="1:3" ht="12.75" customHeight="1" x14ac:dyDescent="0.2">
      <c r="A974" s="162"/>
    </row>
    <row r="975" spans="1:3" ht="12.75" customHeight="1" x14ac:dyDescent="0.2">
      <c r="A975" s="162"/>
    </row>
    <row r="976" spans="1:3" ht="12.75" customHeight="1" x14ac:dyDescent="0.2">
      <c r="A976" s="165"/>
      <c r="B976" s="152"/>
      <c r="C976" s="152"/>
    </row>
    <row r="977" spans="1:3" ht="12.75" customHeight="1" x14ac:dyDescent="0.2">
      <c r="A977" s="165"/>
      <c r="B977" s="152"/>
      <c r="C977" s="152"/>
    </row>
    <row r="978" spans="1:3" ht="12.75" customHeight="1" x14ac:dyDescent="0.2">
      <c r="A978" s="162"/>
    </row>
    <row r="979" spans="1:3" ht="12.75" customHeight="1" x14ac:dyDescent="0.2">
      <c r="A979" s="165"/>
      <c r="B979" s="152"/>
      <c r="C979" s="152"/>
    </row>
    <row r="980" spans="1:3" ht="12.75" customHeight="1" x14ac:dyDescent="0.2">
      <c r="A980" s="162"/>
    </row>
    <row r="981" spans="1:3" ht="12.75" customHeight="1" x14ac:dyDescent="0.2">
      <c r="A981" s="162"/>
    </row>
    <row r="982" spans="1:3" ht="12.75" customHeight="1" x14ac:dyDescent="0.2">
      <c r="A982" s="165"/>
      <c r="B982" s="152"/>
      <c r="C982" s="152"/>
    </row>
    <row r="983" spans="1:3" ht="12.75" customHeight="1" x14ac:dyDescent="0.2">
      <c r="A983" s="165"/>
      <c r="B983" s="152"/>
      <c r="C983" s="152"/>
    </row>
    <row r="984" spans="1:3" ht="12.75" customHeight="1" x14ac:dyDescent="0.2">
      <c r="A984" s="162"/>
    </row>
    <row r="985" spans="1:3" ht="12.75" customHeight="1" x14ac:dyDescent="0.2">
      <c r="A985" s="162"/>
    </row>
    <row r="986" spans="1:3" ht="12.75" customHeight="1" x14ac:dyDescent="0.2">
      <c r="A986" s="165"/>
      <c r="B986" s="152"/>
      <c r="C986" s="152"/>
    </row>
    <row r="987" spans="1:3" ht="12.75" customHeight="1" x14ac:dyDescent="0.2">
      <c r="A987" s="176"/>
    </row>
    <row r="988" spans="1:3" ht="12.75" customHeight="1" x14ac:dyDescent="0.2"/>
    <row r="989" spans="1:3" ht="12.75" customHeight="1" x14ac:dyDescent="0.2">
      <c r="A989" s="131"/>
      <c r="B989" s="177"/>
      <c r="C989" s="177"/>
    </row>
    <row r="990" spans="1:3" ht="12.75" customHeight="1" x14ac:dyDescent="0.2"/>
    <row r="991" spans="1:3" ht="12.75" customHeight="1" x14ac:dyDescent="0.2">
      <c r="A991" s="131"/>
      <c r="B991" s="172"/>
      <c r="C991" s="172"/>
    </row>
    <row r="992" spans="1:3" ht="12.75" customHeight="1" x14ac:dyDescent="0.2"/>
    <row r="993" spans="1:3" ht="12.75" customHeight="1" x14ac:dyDescent="0.2"/>
    <row r="994" spans="1:3" ht="12.75" customHeight="1" x14ac:dyDescent="0.2">
      <c r="A994" s="178"/>
      <c r="B994" s="172"/>
      <c r="C994" s="172"/>
    </row>
    <row r="995" spans="1:3" ht="12.75" customHeight="1" x14ac:dyDescent="0.2"/>
    <row r="996" spans="1:3" ht="12.75" customHeight="1" x14ac:dyDescent="0.2">
      <c r="A996" s="178"/>
      <c r="B996" s="172"/>
      <c r="C996" s="172"/>
    </row>
    <row r="997" spans="1:3" ht="12.75" customHeight="1" x14ac:dyDescent="0.2"/>
    <row r="998" spans="1:3" ht="12.75" customHeight="1" x14ac:dyDescent="0.2">
      <c r="A998" s="174"/>
      <c r="B998" s="141"/>
      <c r="C998" s="141"/>
    </row>
    <row r="999" spans="1:3" ht="12.75" customHeight="1" x14ac:dyDescent="0.2">
      <c r="A999" s="175"/>
      <c r="B999" s="173"/>
      <c r="C999" s="173"/>
    </row>
    <row r="1000" spans="1:3" ht="12.75" customHeight="1" x14ac:dyDescent="0.2"/>
    <row r="1001" spans="1:3" ht="12.75" customHeight="1" x14ac:dyDescent="0.2">
      <c r="A1001" s="131"/>
      <c r="B1001" s="172"/>
      <c r="C1001" s="172"/>
    </row>
    <row r="1002" spans="1:3" ht="12.75" customHeight="1" x14ac:dyDescent="0.2"/>
    <row r="1003" spans="1:3" ht="12.75" customHeight="1" x14ac:dyDescent="0.2">
      <c r="A1003" s="131"/>
      <c r="B1003" s="172"/>
      <c r="C1003" s="172"/>
    </row>
    <row r="1004" spans="1:3" ht="12.75" customHeight="1" x14ac:dyDescent="0.2"/>
    <row r="1005" spans="1:3" ht="12.75" customHeight="1" x14ac:dyDescent="0.2">
      <c r="A1005" s="174"/>
      <c r="B1005" s="141"/>
      <c r="C1005" s="141"/>
    </row>
    <row r="1006" spans="1:3" ht="12.75" customHeight="1" x14ac:dyDescent="0.2">
      <c r="A1006" s="175"/>
      <c r="B1006" s="173"/>
      <c r="C1006" s="173"/>
    </row>
    <row r="1007" spans="1:3" ht="12.75" customHeight="1" x14ac:dyDescent="0.2"/>
    <row r="1008" spans="1:3" ht="12.75" customHeight="1" x14ac:dyDescent="0.2">
      <c r="A1008" s="131"/>
      <c r="B1008" s="172"/>
      <c r="C1008" s="172"/>
    </row>
    <row r="1009" spans="1:3" ht="12.75" customHeight="1" x14ac:dyDescent="0.2"/>
    <row r="1010" spans="1:3" ht="12.75" customHeight="1" x14ac:dyDescent="0.2">
      <c r="A1010" s="131"/>
      <c r="B1010" s="172"/>
      <c r="C1010" s="172"/>
    </row>
    <row r="1011" spans="1:3" ht="12.75" customHeight="1" x14ac:dyDescent="0.2"/>
    <row r="1012" spans="1:3" ht="12.75" customHeight="1" x14ac:dyDescent="0.2">
      <c r="A1012" s="174"/>
      <c r="B1012" s="141"/>
      <c r="C1012" s="141"/>
    </row>
    <row r="1013" spans="1:3" ht="12.75" customHeight="1" x14ac:dyDescent="0.2">
      <c r="A1013" s="175"/>
      <c r="B1013" s="173"/>
      <c r="C1013" s="173"/>
    </row>
    <row r="1014" spans="1:3" ht="12.75" customHeight="1" x14ac:dyDescent="0.2"/>
    <row r="1015" spans="1:3" ht="12.75" customHeight="1" x14ac:dyDescent="0.2">
      <c r="A1015" s="131"/>
      <c r="B1015" s="172"/>
      <c r="C1015" s="172"/>
    </row>
    <row r="1016" spans="1:3" ht="12.75" customHeight="1" x14ac:dyDescent="0.2"/>
    <row r="1017" spans="1:3" ht="12.75" customHeight="1" x14ac:dyDescent="0.2">
      <c r="A1017" s="131"/>
      <c r="B1017" s="172"/>
      <c r="C1017" s="172"/>
    </row>
    <row r="1018" spans="1:3" ht="12.75" customHeight="1" x14ac:dyDescent="0.2"/>
    <row r="1019" spans="1:3" ht="12.75" customHeight="1" x14ac:dyDescent="0.2">
      <c r="A1019" s="174"/>
      <c r="B1019" s="141"/>
      <c r="C1019" s="141"/>
    </row>
    <row r="1020" spans="1:3" ht="12.75" customHeight="1" x14ac:dyDescent="0.2">
      <c r="A1020" s="175"/>
      <c r="B1020" s="173"/>
      <c r="C1020" s="173"/>
    </row>
    <row r="1021" spans="1:3" ht="12.75" customHeight="1" x14ac:dyDescent="0.2">
      <c r="A1021" s="175"/>
      <c r="B1021" s="173"/>
      <c r="C1021" s="173"/>
    </row>
    <row r="1022" spans="1:3" ht="12.75" customHeight="1" x14ac:dyDescent="0.2">
      <c r="A1022" s="175"/>
      <c r="B1022" s="173"/>
      <c r="C1022" s="173"/>
    </row>
    <row r="1023" spans="1:3" ht="12.75" customHeight="1" x14ac:dyDescent="0.2">
      <c r="A1023" s="175"/>
      <c r="B1023" s="173"/>
      <c r="C1023" s="173"/>
    </row>
    <row r="1024" spans="1:3" ht="12.75" customHeight="1" x14ac:dyDescent="0.2">
      <c r="A1024" s="175"/>
      <c r="B1024" s="173"/>
      <c r="C1024" s="173"/>
    </row>
    <row r="1025" spans="1:3" ht="12.75" customHeight="1" x14ac:dyDescent="0.2"/>
    <row r="1026" spans="1:3" ht="12.75" customHeight="1" x14ac:dyDescent="0.2">
      <c r="A1026" s="131"/>
      <c r="B1026" s="172"/>
      <c r="C1026" s="172"/>
    </row>
    <row r="1027" spans="1:3" ht="12.75" customHeight="1" x14ac:dyDescent="0.2"/>
    <row r="1028" spans="1:3" ht="12.75" customHeight="1" x14ac:dyDescent="0.2">
      <c r="A1028" s="131"/>
      <c r="B1028" s="172"/>
      <c r="C1028" s="172"/>
    </row>
    <row r="1029" spans="1:3" ht="12.75" customHeight="1" x14ac:dyDescent="0.2"/>
    <row r="1030" spans="1:3" ht="12.75" customHeight="1" x14ac:dyDescent="0.2">
      <c r="A1030" s="174"/>
      <c r="B1030" s="141"/>
      <c r="C1030" s="141"/>
    </row>
    <row r="1031" spans="1:3" ht="12.75" customHeight="1" x14ac:dyDescent="0.2">
      <c r="A1031" s="175"/>
      <c r="B1031" s="173"/>
      <c r="C1031" s="173"/>
    </row>
    <row r="1032" spans="1:3" ht="12.75" customHeight="1" x14ac:dyDescent="0.2">
      <c r="A1032" s="175"/>
      <c r="B1032" s="173"/>
      <c r="C1032" s="173"/>
    </row>
    <row r="1033" spans="1:3" ht="12.75" customHeight="1" x14ac:dyDescent="0.2"/>
    <row r="1034" spans="1:3" ht="12.75" customHeight="1" x14ac:dyDescent="0.2">
      <c r="A1034" s="131"/>
      <c r="B1034" s="172"/>
      <c r="C1034" s="172"/>
    </row>
    <row r="1035" spans="1:3" ht="12.75" customHeight="1" x14ac:dyDescent="0.2"/>
    <row r="1036" spans="1:3" ht="12.75" customHeight="1" x14ac:dyDescent="0.2">
      <c r="A1036" s="131"/>
      <c r="B1036" s="172"/>
      <c r="C1036" s="172"/>
    </row>
    <row r="1037" spans="1:3" ht="12.75" customHeight="1" x14ac:dyDescent="0.2"/>
    <row r="1038" spans="1:3" ht="12.75" customHeight="1" x14ac:dyDescent="0.2">
      <c r="A1038" s="174"/>
      <c r="B1038" s="141"/>
      <c r="C1038" s="141"/>
    </row>
    <row r="1039" spans="1:3" ht="12.75" customHeight="1" x14ac:dyDescent="0.2">
      <c r="A1039" s="175"/>
      <c r="B1039" s="173"/>
      <c r="C1039" s="173"/>
    </row>
    <row r="1040" spans="1:3" ht="12.75" customHeight="1" x14ac:dyDescent="0.2">
      <c r="A1040" s="175"/>
      <c r="B1040" s="173"/>
      <c r="C1040" s="173"/>
    </row>
    <row r="1041" spans="1:3" ht="12.75" customHeight="1" x14ac:dyDescent="0.2"/>
    <row r="1042" spans="1:3" ht="12.75" customHeight="1" x14ac:dyDescent="0.2">
      <c r="A1042" s="131"/>
      <c r="B1042" s="172"/>
      <c r="C1042" s="172"/>
    </row>
    <row r="1043" spans="1:3" ht="12.75" customHeight="1" x14ac:dyDescent="0.2"/>
    <row r="1044" spans="1:3" ht="12.75" customHeight="1" x14ac:dyDescent="0.2">
      <c r="A1044" s="131"/>
      <c r="B1044" s="172"/>
      <c r="C1044" s="172"/>
    </row>
    <row r="1045" spans="1:3" ht="12.75" customHeight="1" x14ac:dyDescent="0.2"/>
    <row r="1046" spans="1:3" ht="12.75" customHeight="1" x14ac:dyDescent="0.2">
      <c r="A1046" s="174"/>
      <c r="B1046" s="141"/>
      <c r="C1046" s="141"/>
    </row>
    <row r="1047" spans="1:3" ht="12.75" customHeight="1" x14ac:dyDescent="0.2">
      <c r="A1047" s="175"/>
      <c r="B1047" s="173"/>
      <c r="C1047" s="173"/>
    </row>
    <row r="1048" spans="1:3" ht="12.75" customHeight="1" x14ac:dyDescent="0.2">
      <c r="A1048" s="175"/>
      <c r="B1048" s="173"/>
      <c r="C1048" s="173"/>
    </row>
    <row r="1049" spans="1:3" ht="12.75" customHeight="1" x14ac:dyDescent="0.2">
      <c r="A1049" s="175"/>
      <c r="B1049" s="173"/>
      <c r="C1049" s="173"/>
    </row>
    <row r="1050" spans="1:3" ht="12.75" customHeight="1" x14ac:dyDescent="0.2">
      <c r="A1050" s="175"/>
      <c r="B1050" s="173"/>
      <c r="C1050" s="173"/>
    </row>
    <row r="1051" spans="1:3" ht="12.75" customHeight="1" x14ac:dyDescent="0.2">
      <c r="A1051" s="175"/>
      <c r="B1051" s="173"/>
      <c r="C1051" s="173"/>
    </row>
    <row r="1052" spans="1:3" ht="12.75" customHeight="1" x14ac:dyDescent="0.2">
      <c r="A1052" s="175"/>
      <c r="B1052" s="173"/>
      <c r="C1052" s="173"/>
    </row>
    <row r="1053" spans="1:3" ht="12.75" customHeight="1" x14ac:dyDescent="0.2">
      <c r="A1053" s="175"/>
      <c r="B1053" s="173"/>
      <c r="C1053" s="173"/>
    </row>
    <row r="1054" spans="1:3" ht="12.75" customHeight="1" x14ac:dyDescent="0.2">
      <c r="A1054" s="175"/>
      <c r="B1054" s="173"/>
      <c r="C1054" s="173"/>
    </row>
    <row r="1055" spans="1:3" ht="12.75" customHeight="1" x14ac:dyDescent="0.2">
      <c r="A1055" s="175"/>
      <c r="B1055" s="173"/>
      <c r="C1055" s="173"/>
    </row>
    <row r="1056" spans="1:3" ht="12.75" customHeight="1" x14ac:dyDescent="0.2">
      <c r="A1056" s="175"/>
      <c r="B1056" s="173"/>
      <c r="C1056" s="173"/>
    </row>
    <row r="1057" spans="1:3" ht="12.75" customHeight="1" x14ac:dyDescent="0.2"/>
    <row r="1058" spans="1:3" ht="12.75" customHeight="1" x14ac:dyDescent="0.2">
      <c r="A1058" s="131"/>
      <c r="B1058" s="172"/>
      <c r="C1058" s="172"/>
    </row>
    <row r="1059" spans="1:3" ht="12.75" customHeight="1" x14ac:dyDescent="0.2"/>
    <row r="1060" spans="1:3" ht="12.75" customHeight="1" x14ac:dyDescent="0.2">
      <c r="A1060" s="131"/>
      <c r="B1060" s="172"/>
      <c r="C1060" s="172"/>
    </row>
    <row r="1061" spans="1:3" ht="12.75" customHeight="1" x14ac:dyDescent="0.2"/>
    <row r="1062" spans="1:3" ht="12.75" customHeight="1" x14ac:dyDescent="0.2">
      <c r="A1062" s="174"/>
      <c r="B1062" s="141"/>
      <c r="C1062" s="141"/>
    </row>
    <row r="1063" spans="1:3" ht="12.75" customHeight="1" x14ac:dyDescent="0.2">
      <c r="A1063" s="175"/>
      <c r="B1063" s="173"/>
      <c r="C1063" s="173"/>
    </row>
    <row r="1064" spans="1:3" ht="12.75" customHeight="1" x14ac:dyDescent="0.2">
      <c r="A1064" s="175"/>
      <c r="B1064" s="173"/>
      <c r="C1064" s="173"/>
    </row>
    <row r="1065" spans="1:3" ht="12.75" customHeight="1" x14ac:dyDescent="0.2">
      <c r="A1065" s="175"/>
      <c r="B1065" s="173"/>
      <c r="C1065" s="173"/>
    </row>
    <row r="1066" spans="1:3" ht="12.75" customHeight="1" x14ac:dyDescent="0.2">
      <c r="A1066" s="175"/>
      <c r="B1066" s="173"/>
      <c r="C1066" s="173"/>
    </row>
    <row r="1067" spans="1:3" ht="12.75" customHeight="1" x14ac:dyDescent="0.2">
      <c r="A1067" s="175"/>
      <c r="B1067" s="173"/>
      <c r="C1067" s="173"/>
    </row>
    <row r="1068" spans="1:3" ht="12.75" customHeight="1" x14ac:dyDescent="0.2">
      <c r="A1068" s="175"/>
      <c r="B1068" s="173"/>
      <c r="C1068" s="173"/>
    </row>
    <row r="1069" spans="1:3" ht="12.75" customHeight="1" x14ac:dyDescent="0.2"/>
    <row r="1070" spans="1:3" ht="12.75" customHeight="1" x14ac:dyDescent="0.2">
      <c r="A1070" s="131"/>
      <c r="B1070" s="172"/>
      <c r="C1070" s="172"/>
    </row>
    <row r="1071" spans="1:3" ht="12.75" customHeight="1" x14ac:dyDescent="0.2"/>
    <row r="1072" spans="1:3" ht="12.75" customHeight="1" x14ac:dyDescent="0.2">
      <c r="A1072" s="131"/>
      <c r="B1072" s="172"/>
      <c r="C1072" s="172"/>
    </row>
    <row r="1073" spans="1:3" ht="12.75" customHeight="1" x14ac:dyDescent="0.2"/>
    <row r="1074" spans="1:3" ht="12.75" customHeight="1" x14ac:dyDescent="0.2">
      <c r="A1074" s="174"/>
      <c r="B1074" s="141"/>
      <c r="C1074" s="141"/>
    </row>
    <row r="1075" spans="1:3" ht="12.75" customHeight="1" x14ac:dyDescent="0.2">
      <c r="A1075" s="175"/>
      <c r="B1075" s="173"/>
      <c r="C1075" s="173"/>
    </row>
    <row r="1076" spans="1:3" ht="12.75" customHeight="1" x14ac:dyDescent="0.2">
      <c r="A1076" s="175"/>
      <c r="B1076" s="173"/>
      <c r="C1076" s="173"/>
    </row>
    <row r="1077" spans="1:3" ht="12.75" customHeight="1" x14ac:dyDescent="0.2">
      <c r="A1077" s="175"/>
      <c r="B1077" s="173"/>
      <c r="C1077" s="173"/>
    </row>
    <row r="1078" spans="1:3" ht="12.75" customHeight="1" x14ac:dyDescent="0.2"/>
    <row r="1079" spans="1:3" ht="12.75" customHeight="1" x14ac:dyDescent="0.2"/>
    <row r="1080" spans="1:3" ht="12.75" customHeight="1" x14ac:dyDescent="0.2">
      <c r="A1080" s="131"/>
      <c r="B1080" s="172"/>
      <c r="C1080" s="172"/>
    </row>
    <row r="1081" spans="1:3" ht="12.75" customHeight="1" x14ac:dyDescent="0.2"/>
    <row r="1082" spans="1:3" ht="12.75" customHeight="1" x14ac:dyDescent="0.2">
      <c r="A1082" s="131"/>
      <c r="B1082" s="172"/>
      <c r="C1082" s="172"/>
    </row>
    <row r="1083" spans="1:3" ht="12.75" customHeight="1" x14ac:dyDescent="0.2"/>
    <row r="1084" spans="1:3" ht="12.75" customHeight="1" x14ac:dyDescent="0.2">
      <c r="A1084" s="174"/>
      <c r="B1084" s="141"/>
      <c r="C1084" s="141"/>
    </row>
    <row r="1085" spans="1:3" ht="12.75" customHeight="1" x14ac:dyDescent="0.2">
      <c r="A1085" s="175"/>
      <c r="B1085" s="173"/>
      <c r="C1085" s="173"/>
    </row>
    <row r="1086" spans="1:3" ht="12.75" customHeight="1" x14ac:dyDescent="0.2"/>
    <row r="1087" spans="1:3" ht="12.75" customHeight="1" x14ac:dyDescent="0.2">
      <c r="A1087" s="131"/>
      <c r="B1087" s="172"/>
      <c r="C1087" s="172"/>
    </row>
    <row r="1088" spans="1:3" ht="12.75" customHeight="1" x14ac:dyDescent="0.2"/>
    <row r="1089" spans="1:3" ht="12.75" customHeight="1" x14ac:dyDescent="0.2">
      <c r="A1089" s="131"/>
      <c r="B1089" s="172"/>
      <c r="C1089" s="172"/>
    </row>
    <row r="1090" spans="1:3" ht="12.75" customHeight="1" x14ac:dyDescent="0.2"/>
    <row r="1091" spans="1:3" ht="12.75" customHeight="1" x14ac:dyDescent="0.2">
      <c r="A1091" s="174"/>
      <c r="B1091" s="141"/>
      <c r="C1091" s="141"/>
    </row>
    <row r="1092" spans="1:3" ht="12.75" customHeight="1" x14ac:dyDescent="0.2">
      <c r="A1092" s="175"/>
      <c r="B1092" s="173"/>
      <c r="C1092" s="173"/>
    </row>
    <row r="1093" spans="1:3" ht="12.75" customHeight="1" x14ac:dyDescent="0.2">
      <c r="A1093" s="175"/>
      <c r="B1093" s="173"/>
      <c r="C1093" s="173"/>
    </row>
    <row r="1094" spans="1:3" ht="12.75" customHeight="1" x14ac:dyDescent="0.2"/>
    <row r="1095" spans="1:3" ht="12.75" customHeight="1" x14ac:dyDescent="0.2">
      <c r="A1095" s="131"/>
      <c r="B1095" s="172"/>
      <c r="C1095" s="172"/>
    </row>
    <row r="1096" spans="1:3" ht="12.75" customHeight="1" x14ac:dyDescent="0.2"/>
    <row r="1097" spans="1:3" ht="12.75" customHeight="1" x14ac:dyDescent="0.2">
      <c r="A1097" s="131"/>
      <c r="B1097" s="172"/>
      <c r="C1097" s="172"/>
    </row>
    <row r="1098" spans="1:3" ht="12.75" customHeight="1" x14ac:dyDescent="0.2"/>
    <row r="1099" spans="1:3" ht="12.75" customHeight="1" x14ac:dyDescent="0.2">
      <c r="A1099" s="174"/>
      <c r="B1099" s="141"/>
      <c r="C1099" s="141"/>
    </row>
    <row r="1100" spans="1:3" ht="12.75" customHeight="1" x14ac:dyDescent="0.2">
      <c r="A1100" s="175"/>
      <c r="B1100" s="173"/>
      <c r="C1100" s="173"/>
    </row>
    <row r="1101" spans="1:3" ht="12.75" customHeight="1" x14ac:dyDescent="0.2">
      <c r="A1101" s="175"/>
      <c r="B1101" s="173"/>
      <c r="C1101" s="173"/>
    </row>
    <row r="1102" spans="1:3" ht="12.75" customHeight="1" x14ac:dyDescent="0.2">
      <c r="A1102" s="175"/>
      <c r="B1102" s="173"/>
      <c r="C1102" s="173"/>
    </row>
    <row r="1103" spans="1:3" ht="12.75" customHeight="1" x14ac:dyDescent="0.2">
      <c r="A1103" s="175"/>
      <c r="B1103" s="173"/>
      <c r="C1103" s="173"/>
    </row>
    <row r="1104" spans="1:3" ht="12.75" customHeight="1" x14ac:dyDescent="0.2">
      <c r="A1104" s="175"/>
      <c r="B1104" s="173"/>
      <c r="C1104" s="173"/>
    </row>
    <row r="1105" spans="1:3" ht="12.75" customHeight="1" x14ac:dyDescent="0.2">
      <c r="A1105" s="175"/>
      <c r="B1105" s="173"/>
      <c r="C1105" s="173"/>
    </row>
    <row r="1106" spans="1:3" ht="12.75" customHeight="1" x14ac:dyDescent="0.2">
      <c r="A1106" s="175"/>
      <c r="B1106" s="173"/>
      <c r="C1106" s="173"/>
    </row>
    <row r="1107" spans="1:3" ht="12.75" customHeight="1" x14ac:dyDescent="0.2">
      <c r="A1107" s="175"/>
      <c r="B1107" s="173"/>
      <c r="C1107" s="173"/>
    </row>
    <row r="1108" spans="1:3" ht="12.75" customHeight="1" x14ac:dyDescent="0.2">
      <c r="A1108" s="175"/>
      <c r="B1108" s="173"/>
      <c r="C1108" s="173"/>
    </row>
    <row r="1109" spans="1:3" ht="12.75" customHeight="1" x14ac:dyDescent="0.2">
      <c r="A1109" s="175"/>
      <c r="B1109" s="173"/>
      <c r="C1109" s="173"/>
    </row>
    <row r="1110" spans="1:3" ht="12.75" customHeight="1" x14ac:dyDescent="0.2">
      <c r="A1110" s="175"/>
      <c r="B1110" s="173"/>
      <c r="C1110" s="173"/>
    </row>
    <row r="1111" spans="1:3" ht="12.75" customHeight="1" x14ac:dyDescent="0.2"/>
    <row r="1112" spans="1:3" ht="12.75" customHeight="1" x14ac:dyDescent="0.2"/>
    <row r="1113" spans="1:3" ht="12.75" customHeight="1" x14ac:dyDescent="0.2">
      <c r="A1113" s="131"/>
      <c r="B1113" s="172"/>
      <c r="C1113" s="172"/>
    </row>
    <row r="1114" spans="1:3" ht="12.75" customHeight="1" x14ac:dyDescent="0.2"/>
    <row r="1115" spans="1:3" ht="12.75" customHeight="1" x14ac:dyDescent="0.2">
      <c r="A1115" s="131"/>
      <c r="B1115" s="172"/>
      <c r="C1115" s="172"/>
    </row>
  </sheetData>
  <autoFilter ref="A1:A1115" xr:uid="{00000000-0009-0000-0000-000005000000}"/>
  <mergeCells count="1">
    <mergeCell ref="A1:K1"/>
  </mergeCells>
  <phoneticPr fontId="0" type="noConversion"/>
  <printOptions horizontalCentered="1"/>
  <pageMargins left="0.19685039370078741" right="0.19685039370078741" top="0.19685039370078741" bottom="0.19685039370078741" header="0.31496062992125984" footer="0.19685039370078741"/>
  <pageSetup paperSize="9" scale="63" firstPageNumber="6" orientation="landscape" useFirstPageNumber="1" r:id="rId1"/>
  <headerFooter alignWithMargins="0">
    <oddFooter>&amp;R&amp;P</oddFooter>
  </headerFooter>
  <rowBreaks count="9" manualBreakCount="9">
    <brk id="60" max="10" man="1"/>
    <brk id="129" max="10" man="1"/>
    <brk id="181" max="10" man="1"/>
    <brk id="241" max="10" man="1"/>
    <brk id="305" max="10" man="1"/>
    <brk id="369" max="10" man="1"/>
    <brk id="430" max="10" man="1"/>
    <brk id="493" max="10" man="1"/>
    <brk id="55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98969BC7-4F2F-4899-A0BD-F93B121301A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bilanca EUR</vt:lpstr>
      <vt:lpstr>prihodi</vt:lpstr>
      <vt:lpstr>rashodi-opći dio</vt:lpstr>
      <vt:lpstr>račun financiranja</vt:lpstr>
      <vt:lpstr>posebni dio</vt:lpstr>
      <vt:lpstr>'posebni dio'!Ispis_naslova</vt:lpstr>
      <vt:lpstr>'račun financiranja'!Ispis_naslova</vt:lpstr>
      <vt:lpstr>'rashodi-opći dio'!Ispis_naslova</vt:lpstr>
      <vt:lpstr>'bilanca EUR'!Podrucje_ispisa</vt:lpstr>
      <vt:lpstr>'posebni dio'!Podrucje_ispisa</vt:lpstr>
      <vt:lpstr>prihodi!Podrucje_ispisa</vt:lpstr>
      <vt:lpstr>'račun financiranja'!Podrucje_ispisa</vt:lpstr>
      <vt:lpstr>'rashodi-opći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Snježana Kotaran Brekalo</dc:creator>
  <cp:lastModifiedBy>Vilim Grošek</cp:lastModifiedBy>
  <cp:lastPrinted>2023-12-20T12:41:58Z</cp:lastPrinted>
  <dcterms:created xsi:type="dcterms:W3CDTF">2001-11-29T15:00:47Z</dcterms:created>
  <dcterms:modified xsi:type="dcterms:W3CDTF">2023-12-21T13:52:03Z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80b9fa72-e2da-454e-a24d-8ef6f85f9370</vt:lpwstr>
  </property>
  <property fmtid="{D5CDD505-2E9C-101B-9397-08002B2CF9AE}" pid="3" name="bjDocumentSecurityLabel">
    <vt:lpwstr>NEKLASIFICIRANO</vt:lpwstr>
  </property>
  <property fmtid="{D5CDD505-2E9C-101B-9397-08002B2CF9AE}" pid="4" name="bjSaver">
    <vt:lpwstr>p2W8x14KuiHyYkpvwPip9IXzaci0QZT4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6" name="bjDocumentLabelXML-0">
    <vt:lpwstr>ames.com/2008/01/sie/internal/label"&gt;&lt;element uid="937e288e-3614-44b9-bb31-237331b81634" value="" /&gt;&lt;/sisl&gt;</vt:lpwstr>
  </property>
  <property fmtid="{D5CDD505-2E9C-101B-9397-08002B2CF9AE}" pid="7" name="bjClsUserRVM">
    <vt:lpwstr>[]</vt:lpwstr>
  </property>
</Properties>
</file>